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ORK\OneDrive\Desktop\陸上専門部\陸上申込ファイル\"/>
    </mc:Choice>
  </mc:AlternateContent>
  <xr:revisionPtr revIDLastSave="0" documentId="13_ncr:1_{441AC001-56D0-4CAC-81B6-A69F822C9149}" xr6:coauthVersionLast="47" xr6:coauthVersionMax="47" xr10:uidLastSave="{00000000-0000-0000-0000-000000000000}"/>
  <bookViews>
    <workbookView xWindow="-120" yWindow="-120" windowWidth="20730" windowHeight="11040" tabRatio="770" xr2:uid="{00000000-000D-0000-FFFF-FFFF00000000}"/>
  </bookViews>
  <sheets>
    <sheet name="入力説明" sheetId="22" r:id="rId1"/>
    <sheet name="登録データ" sheetId="17" r:id="rId2"/>
    <sheet name="女子選手" sheetId="18" r:id="rId3"/>
    <sheet name="男子選手" sheetId="3" r:id="rId4"/>
    <sheet name="女子オーダー" sheetId="20" r:id="rId5"/>
    <sheet name="男子オーダー" sheetId="12" r:id="rId6"/>
    <sheet name="エントリー変更届" sheetId="23" r:id="rId7"/>
    <sheet name="data" sheetId="5" state="hidden" r:id="rId8"/>
  </sheets>
  <externalReferences>
    <externalReference r:id="rId9"/>
  </externalReferences>
  <definedNames>
    <definedName name="_xlnm._FilterDatabase" localSheetId="2" hidden="1">女子選手!$I$13:$N$23</definedName>
    <definedName name="_xlnm._FilterDatabase" localSheetId="3" hidden="1">男子選手!$I$13:$N$22</definedName>
    <definedName name="_xlnm.Print_Area" localSheetId="6">エントリー変更届!$A$1:$I$27</definedName>
    <definedName name="_xlnm.Print_Area" localSheetId="4">女子オーダー!$A$1:$G$22</definedName>
    <definedName name="_xlnm.Print_Area" localSheetId="2">女子選手!$C$1:$K$31</definedName>
    <definedName name="_xlnm.Print_Area" localSheetId="5">男子オーダー!$A$1:$G$22</definedName>
    <definedName name="_xlnm.Print_Area" localSheetId="3">男子選手!$C$1:$K$31</definedName>
    <definedName name="学校一覧" localSheetId="0">#REF!</definedName>
    <definedName name="学校一覧">#REF!</definedName>
    <definedName name="女子入力">[1]女子個人種目!$E$3:$I$1569</definedName>
    <definedName name="男子入力">[1]男子個人種目!$E$3:$I$1416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 i="18"/>
  <c r="F31" i="3"/>
  <c r="O12" i="5" l="1"/>
  <c r="M12" i="5"/>
  <c r="O2" i="5"/>
  <c r="M2" i="5"/>
  <c r="C1" i="18"/>
  <c r="I13" i="5" l="1"/>
  <c r="I14" i="5"/>
  <c r="I15" i="5"/>
  <c r="I16" i="5"/>
  <c r="I17" i="5"/>
  <c r="I18" i="5"/>
  <c r="I19" i="5"/>
  <c r="I12" i="5"/>
  <c r="A1" i="23"/>
  <c r="D22" i="20" l="1"/>
  <c r="D22" i="12"/>
  <c r="E15" i="18" l="1"/>
  <c r="G15" i="18"/>
  <c r="I15" i="18"/>
  <c r="D15" i="18"/>
  <c r="E5" i="20" l="1"/>
  <c r="E5" i="12"/>
  <c r="J22" i="18"/>
  <c r="I22" i="18"/>
  <c r="H22" i="18"/>
  <c r="G22" i="18"/>
  <c r="F8" i="20" s="1"/>
  <c r="F22" i="18"/>
  <c r="E22" i="18"/>
  <c r="D8" i="20" s="1"/>
  <c r="D22" i="18"/>
  <c r="C8" i="20" s="1"/>
  <c r="J21" i="18"/>
  <c r="I21" i="18"/>
  <c r="H21" i="18"/>
  <c r="G21" i="18"/>
  <c r="F21" i="18"/>
  <c r="E21" i="18"/>
  <c r="D21" i="18"/>
  <c r="J20" i="18"/>
  <c r="I20" i="18"/>
  <c r="H20" i="18"/>
  <c r="G20" i="18"/>
  <c r="F20" i="18"/>
  <c r="E20" i="18"/>
  <c r="D20" i="18"/>
  <c r="J19" i="18"/>
  <c r="I19" i="18"/>
  <c r="H19" i="18"/>
  <c r="G19" i="18"/>
  <c r="F19" i="18"/>
  <c r="E19" i="18"/>
  <c r="D19" i="18"/>
  <c r="J18" i="18"/>
  <c r="I18" i="18"/>
  <c r="H18" i="18"/>
  <c r="G18" i="18"/>
  <c r="F18" i="18"/>
  <c r="E18" i="18"/>
  <c r="D18" i="18"/>
  <c r="J17" i="18"/>
  <c r="I17" i="18"/>
  <c r="H17" i="18"/>
  <c r="G17" i="18"/>
  <c r="F17" i="18"/>
  <c r="E17" i="18"/>
  <c r="D17" i="18"/>
  <c r="J16" i="18"/>
  <c r="I16" i="18"/>
  <c r="H16" i="18"/>
  <c r="G16" i="18"/>
  <c r="F16" i="18"/>
  <c r="E16" i="18"/>
  <c r="D16" i="18"/>
  <c r="J15" i="18"/>
  <c r="G8" i="20" s="1"/>
  <c r="H15" i="18"/>
  <c r="F15" i="18"/>
  <c r="G17" i="12"/>
  <c r="F17" i="12"/>
  <c r="D17" i="12"/>
  <c r="J22" i="3"/>
  <c r="G15" i="12" s="1"/>
  <c r="I22" i="3"/>
  <c r="H22" i="3"/>
  <c r="G22" i="3"/>
  <c r="F15" i="12" s="1"/>
  <c r="F22" i="3"/>
  <c r="E22" i="3"/>
  <c r="D15" i="12" s="1"/>
  <c r="D22" i="3"/>
  <c r="J21" i="3"/>
  <c r="I21" i="3"/>
  <c r="H21" i="3"/>
  <c r="G21" i="3"/>
  <c r="F21" i="3"/>
  <c r="E21" i="3"/>
  <c r="D21" i="3"/>
  <c r="J20" i="3"/>
  <c r="I20" i="3"/>
  <c r="H20" i="3"/>
  <c r="G20" i="3"/>
  <c r="F20" i="3"/>
  <c r="E20" i="3"/>
  <c r="D20" i="3"/>
  <c r="J19" i="3"/>
  <c r="G12" i="12" s="1"/>
  <c r="I19" i="3"/>
  <c r="H19" i="3"/>
  <c r="G19" i="3"/>
  <c r="F12" i="12" s="1"/>
  <c r="F19" i="3"/>
  <c r="E19" i="3"/>
  <c r="D12" i="12" s="1"/>
  <c r="D19" i="3"/>
  <c r="J18" i="3"/>
  <c r="G11" i="12" s="1"/>
  <c r="I18" i="3"/>
  <c r="H18" i="3"/>
  <c r="G18" i="3"/>
  <c r="F11" i="12" s="1"/>
  <c r="F18" i="3"/>
  <c r="E18" i="3"/>
  <c r="D11" i="12" s="1"/>
  <c r="D18" i="3"/>
  <c r="J17" i="3"/>
  <c r="I17" i="3"/>
  <c r="H17" i="3"/>
  <c r="G17" i="3"/>
  <c r="F17" i="3"/>
  <c r="E17" i="3"/>
  <c r="D17" i="3"/>
  <c r="J16" i="3"/>
  <c r="G9" i="12" s="1"/>
  <c r="I16" i="3"/>
  <c r="H16" i="3"/>
  <c r="G16" i="3"/>
  <c r="F9" i="12" s="1"/>
  <c r="F16" i="3"/>
  <c r="E16" i="3"/>
  <c r="D9" i="12" s="1"/>
  <c r="D16" i="3"/>
  <c r="D15" i="3"/>
  <c r="J15" i="3"/>
  <c r="I15" i="3"/>
  <c r="H15" i="3"/>
  <c r="G15" i="3"/>
  <c r="F15" i="3"/>
  <c r="E15" i="3"/>
  <c r="F8" i="18"/>
  <c r="H8" i="18"/>
  <c r="F7" i="18"/>
  <c r="F31" i="18"/>
  <c r="F8" i="3"/>
  <c r="H8" i="3"/>
  <c r="F7" i="3"/>
  <c r="N2" i="5"/>
  <c r="A1" i="20"/>
  <c r="A1" i="12"/>
  <c r="I24" i="3" l="1"/>
  <c r="E4" i="20"/>
  <c r="N12" i="5"/>
  <c r="C2" i="5"/>
  <c r="P2" i="5" s="1"/>
  <c r="D2" i="5"/>
  <c r="D10" i="12"/>
  <c r="D16" i="12"/>
  <c r="C16" i="12"/>
  <c r="E9" i="12"/>
  <c r="D3" i="5"/>
  <c r="D4" i="5"/>
  <c r="E10" i="12"/>
  <c r="D5" i="5"/>
  <c r="E11" i="12"/>
  <c r="D6" i="5"/>
  <c r="E12" i="12"/>
  <c r="D7" i="5"/>
  <c r="D8" i="5"/>
  <c r="D9" i="5"/>
  <c r="E15" i="12"/>
  <c r="E16" i="12"/>
  <c r="E17" i="12"/>
  <c r="C4" i="5"/>
  <c r="R2" i="5" s="1"/>
  <c r="C10" i="12"/>
  <c r="C7" i="5"/>
  <c r="U2" i="5" s="1"/>
  <c r="C17" i="12"/>
  <c r="F16" i="12"/>
  <c r="C5" i="5"/>
  <c r="S2" i="5" s="1"/>
  <c r="C11" i="12"/>
  <c r="C8" i="5"/>
  <c r="V2" i="5" s="1"/>
  <c r="F10" i="12"/>
  <c r="C9" i="12"/>
  <c r="C3" i="5"/>
  <c r="Q2" i="5" s="1"/>
  <c r="C6" i="5"/>
  <c r="T2" i="5" s="1"/>
  <c r="C12" i="12"/>
  <c r="C9" i="5"/>
  <c r="W2" i="5" s="1"/>
  <c r="C15" i="12"/>
  <c r="E4" i="12"/>
  <c r="G10" i="12"/>
  <c r="G16" i="12"/>
  <c r="D13" i="5"/>
  <c r="D14" i="5"/>
  <c r="D15" i="5"/>
  <c r="D16" i="5"/>
  <c r="D17" i="5"/>
  <c r="D18" i="5"/>
  <c r="D19" i="5"/>
  <c r="E8" i="20"/>
  <c r="D12" i="5"/>
  <c r="C12" i="5"/>
  <c r="P12" i="5" s="1"/>
  <c r="C13" i="5"/>
  <c r="Q12" i="5" s="1"/>
  <c r="C14" i="5"/>
  <c r="R12" i="5" s="1"/>
  <c r="C15" i="5"/>
  <c r="S12" i="5" s="1"/>
  <c r="C16" i="5"/>
  <c r="T12" i="5" s="1"/>
  <c r="C17" i="5"/>
  <c r="U12" i="5" s="1"/>
  <c r="C18" i="5"/>
  <c r="V12" i="5" s="1"/>
  <c r="C19" i="5"/>
  <c r="W12" i="5" s="1"/>
  <c r="C16" i="20"/>
  <c r="C9" i="20"/>
  <c r="C12" i="20"/>
  <c r="C11" i="20"/>
  <c r="C17" i="20"/>
  <c r="C10" i="20"/>
  <c r="C15" i="20"/>
  <c r="C8" i="12"/>
  <c r="F17" i="20"/>
  <c r="F10" i="20"/>
  <c r="F15" i="20"/>
  <c r="F16" i="20"/>
  <c r="F11" i="20"/>
  <c r="F9" i="20"/>
  <c r="F12" i="20"/>
  <c r="D8" i="12"/>
  <c r="G8" i="12"/>
  <c r="E12" i="20"/>
  <c r="E17" i="20"/>
  <c r="E10" i="20"/>
  <c r="E9" i="20"/>
  <c r="E15" i="20"/>
  <c r="E11" i="20"/>
  <c r="E16" i="20"/>
  <c r="D9" i="20"/>
  <c r="D12" i="20"/>
  <c r="D17" i="20"/>
  <c r="D10" i="20"/>
  <c r="D15" i="20"/>
  <c r="D16" i="20"/>
  <c r="D11" i="20"/>
  <c r="F8" i="12"/>
  <c r="G10" i="20"/>
  <c r="G15" i="20"/>
  <c r="G11" i="20"/>
  <c r="G16" i="20"/>
  <c r="G9" i="20"/>
  <c r="G12" i="20"/>
  <c r="G17" i="20"/>
  <c r="I24" i="18"/>
  <c r="B13" i="5"/>
  <c r="B14" i="5"/>
  <c r="B15" i="5"/>
  <c r="B16" i="5"/>
  <c r="B17" i="5"/>
  <c r="B18" i="5"/>
  <c r="B19" i="5"/>
  <c r="B12" i="5"/>
  <c r="B3" i="5"/>
  <c r="B4" i="5"/>
  <c r="B5" i="5"/>
  <c r="B6" i="5"/>
  <c r="B7" i="5"/>
  <c r="B8" i="5"/>
  <c r="B9" i="5"/>
  <c r="B2" i="5"/>
  <c r="H13" i="5"/>
  <c r="H14" i="5"/>
  <c r="H15" i="5"/>
  <c r="H16" i="5"/>
  <c r="H17" i="5"/>
  <c r="H18" i="5"/>
  <c r="H19" i="5"/>
  <c r="H12" i="5"/>
  <c r="F19" i="5"/>
  <c r="F18" i="5"/>
  <c r="F17" i="5"/>
  <c r="F16" i="5"/>
  <c r="F14" i="5"/>
  <c r="F13" i="5"/>
  <c r="F9" i="5"/>
  <c r="F8" i="5"/>
  <c r="F7" i="5"/>
  <c r="F6" i="5"/>
  <c r="F5" i="5"/>
  <c r="F4" i="5"/>
  <c r="F2" i="5"/>
  <c r="E8" i="12"/>
  <c r="I3" i="5"/>
  <c r="I4" i="5"/>
  <c r="I5" i="5"/>
  <c r="I6" i="5"/>
  <c r="I7" i="5"/>
  <c r="I8" i="5"/>
  <c r="I9" i="5"/>
  <c r="I2" i="5"/>
  <c r="H3" i="5"/>
  <c r="H4" i="5"/>
  <c r="H5" i="5"/>
  <c r="H6" i="5"/>
  <c r="H7" i="5"/>
  <c r="H8" i="5"/>
  <c r="H9" i="5"/>
  <c r="H2" i="5"/>
  <c r="E8" i="5" l="1"/>
  <c r="F12" i="5"/>
  <c r="E2" i="5"/>
  <c r="E13" i="5"/>
  <c r="F3" i="5"/>
  <c r="E14" i="5"/>
  <c r="E19" i="5"/>
  <c r="E17" i="5"/>
  <c r="E6" i="5"/>
  <c r="E3" i="5"/>
  <c r="E4" i="5"/>
  <c r="E5" i="5"/>
  <c r="E18" i="5"/>
  <c r="E15" i="5"/>
  <c r="F15" i="5"/>
  <c r="E7" i="5"/>
  <c r="E16" i="5"/>
  <c r="E9" i="5"/>
  <c r="E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IBM</author>
  </authors>
  <commentList>
    <comment ref="K9" authorId="0" shapeId="0" xr:uid="{03C8531C-5691-408C-AACD-D3CCE6D2FF53}">
      <text>
        <r>
          <rPr>
            <b/>
            <sz val="9"/>
            <color indexed="81"/>
            <rFont val="ＭＳ Ｐゴシック"/>
            <family val="3"/>
            <charset val="128"/>
          </rPr>
          <t>▼をクリックしてリストから選択して下さい。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IBM</author>
  </authors>
  <commentList>
    <comment ref="K9" authorId="0" shapeId="0" xr:uid="{1E48B31C-A02C-4CF1-BD5E-19DE3735C198}">
      <text>
        <r>
          <rPr>
            <b/>
            <sz val="9"/>
            <color indexed="81"/>
            <rFont val="ＭＳ Ｐゴシック"/>
            <family val="3"/>
            <charset val="128"/>
          </rPr>
          <t>▼をクリックしてリストから選択して下さい。</t>
        </r>
      </text>
    </comment>
  </commentList>
</comments>
</file>

<file path=xl/sharedStrings.xml><?xml version="1.0" encoding="utf-8"?>
<sst xmlns="http://schemas.openxmlformats.org/spreadsheetml/2006/main" count="1257" uniqueCount="560">
  <si>
    <t>　申込ファイル入力についての説明</t>
    <rPh sb="1" eb="3">
      <t>モウシコミ</t>
    </rPh>
    <rPh sb="7" eb="9">
      <t>ニュウリョク</t>
    </rPh>
    <rPh sb="14" eb="16">
      <t>セツメイ</t>
    </rPh>
    <phoneticPr fontId="2"/>
  </si>
  <si>
    <t>＜学校情報＞</t>
    <rPh sb="1" eb="3">
      <t>ガッコウ</t>
    </rPh>
    <rPh sb="3" eb="5">
      <t>ジョウホウ</t>
    </rPh>
    <phoneticPr fontId="2"/>
  </si>
  <si>
    <t>２．監督名（教諭・助手・外部から選択）・引率責任者・校長名等を入力</t>
    <rPh sb="2" eb="4">
      <t>カントク</t>
    </rPh>
    <rPh sb="4" eb="5">
      <t>メイ</t>
    </rPh>
    <rPh sb="6" eb="8">
      <t>キョウユ</t>
    </rPh>
    <rPh sb="9" eb="11">
      <t>ジョシュ</t>
    </rPh>
    <rPh sb="12" eb="14">
      <t>ガイブ</t>
    </rPh>
    <rPh sb="16" eb="18">
      <t>センタク</t>
    </rPh>
    <rPh sb="20" eb="22">
      <t>インソツ</t>
    </rPh>
    <rPh sb="22" eb="25">
      <t>セキニンシャ</t>
    </rPh>
    <rPh sb="26" eb="28">
      <t>コウチョウ</t>
    </rPh>
    <rPh sb="28" eb="29">
      <t>メイ</t>
    </rPh>
    <rPh sb="29" eb="30">
      <t>トウ</t>
    </rPh>
    <rPh sb="31" eb="33">
      <t>ニュウリョク</t>
    </rPh>
    <phoneticPr fontId="2"/>
  </si>
  <si>
    <t>＜選手情報・申し込み＞</t>
    <rPh sb="1" eb="3">
      <t>センシュ</t>
    </rPh>
    <rPh sb="3" eb="5">
      <t>ジョウホウ</t>
    </rPh>
    <rPh sb="6" eb="7">
      <t>モウ</t>
    </rPh>
    <rPh sb="8" eb="9">
      <t>コ</t>
    </rPh>
    <phoneticPr fontId="2"/>
  </si>
  <si>
    <t>□日本陸連に登録されている場合は「１」より</t>
    <rPh sb="1" eb="5">
      <t>ニホンリクレン</t>
    </rPh>
    <rPh sb="6" eb="8">
      <t>トウロク</t>
    </rPh>
    <rPh sb="13" eb="15">
      <t>バアイ</t>
    </rPh>
    <phoneticPr fontId="2"/>
  </si>
  <si>
    <t>■日本陸連に登録されていない場合は「４」より</t>
    <rPh sb="1" eb="5">
      <t>ニホンリクレン</t>
    </rPh>
    <rPh sb="6" eb="8">
      <t>トウロク</t>
    </rPh>
    <rPh sb="14" eb="16">
      <t>バアイ</t>
    </rPh>
    <phoneticPr fontId="2"/>
  </si>
  <si>
    <t>１．加入団体情報管理より、CSVファイルをダウンロード</t>
    <rPh sb="2" eb="4">
      <t>カニュウ</t>
    </rPh>
    <rPh sb="4" eb="6">
      <t>ダンタイ</t>
    </rPh>
    <rPh sb="6" eb="8">
      <t>ジョウホウ</t>
    </rPh>
    <rPh sb="8" eb="10">
      <t>カンリ</t>
    </rPh>
    <phoneticPr fontId="2"/>
  </si>
  <si>
    <t>２．「登録データ」シートにCSVファイルから必要な情報を貼り付けるか直接入力</t>
    <rPh sb="3" eb="5">
      <t>トウロク</t>
    </rPh>
    <rPh sb="22" eb="24">
      <t>ヒツヨウ</t>
    </rPh>
    <rPh sb="25" eb="27">
      <t>ジョウホウ</t>
    </rPh>
    <rPh sb="28" eb="29">
      <t>ハ</t>
    </rPh>
    <rPh sb="30" eb="31">
      <t>ツ</t>
    </rPh>
    <rPh sb="34" eb="36">
      <t>チョクセツ</t>
    </rPh>
    <rPh sb="36" eb="38">
      <t>ニュウリョク</t>
    </rPh>
    <phoneticPr fontId="2"/>
  </si>
  <si>
    <t>　※項目の順番に注意し、必要な情報のみ貼り付け</t>
    <rPh sb="2" eb="4">
      <t>コウモク</t>
    </rPh>
    <rPh sb="5" eb="7">
      <t>ジュンバン</t>
    </rPh>
    <rPh sb="8" eb="10">
      <t>チュウイ</t>
    </rPh>
    <rPh sb="12" eb="14">
      <t>ヒツヨウ</t>
    </rPh>
    <rPh sb="15" eb="17">
      <t>ジョウホウ</t>
    </rPh>
    <rPh sb="19" eb="20">
      <t>ハ</t>
    </rPh>
    <rPh sb="21" eb="22">
      <t>ツ</t>
    </rPh>
    <phoneticPr fontId="2"/>
  </si>
  <si>
    <t>　→氏名、フリガナ、英字、学年が自動で表示</t>
    <rPh sb="19" eb="21">
      <t>ヒョウジ</t>
    </rPh>
    <phoneticPr fontId="2"/>
  </si>
  <si>
    <r>
      <rPr>
        <b/>
        <sz val="11"/>
        <color indexed="10"/>
        <rFont val="Segoe UI Symbol"/>
        <family val="2"/>
      </rPr>
      <t>☑</t>
    </r>
    <r>
      <rPr>
        <b/>
        <sz val="11"/>
        <color rgb="FFFF0000"/>
        <rFont val="游ゴシック"/>
        <family val="2"/>
        <charset val="128"/>
      </rPr>
      <t>参加申込用紙提出後の選手変更は大会要項に記載の理由・条件でのみ認められる</t>
    </r>
    <phoneticPr fontId="2"/>
  </si>
  <si>
    <t>　競技前日の監督会議前に証明書と「エントリー変更届」を大会本部へ提出すること</t>
    <rPh sb="1" eb="3">
      <t>キョウギ</t>
    </rPh>
    <rPh sb="12" eb="15">
      <t>ショウメイショ</t>
    </rPh>
    <rPh sb="27" eb="29">
      <t>タイカイ</t>
    </rPh>
    <rPh sb="29" eb="31">
      <t>ホンブ</t>
    </rPh>
    <phoneticPr fontId="2"/>
  </si>
  <si>
    <t>＜オーダー＞</t>
    <phoneticPr fontId="2"/>
  </si>
  <si>
    <t>　※直接入力や手書きでも可</t>
    <rPh sb="2" eb="4">
      <t>チョクセツ</t>
    </rPh>
    <rPh sb="4" eb="6">
      <t>ニュウリョク</t>
    </rPh>
    <rPh sb="7" eb="9">
      <t>テガ</t>
    </rPh>
    <rPh sb="12" eb="13">
      <t>カ</t>
    </rPh>
    <phoneticPr fontId="2"/>
  </si>
  <si>
    <t>申込についての問い合わせ先</t>
    <rPh sb="0" eb="2">
      <t>モウシコミ</t>
    </rPh>
    <rPh sb="7" eb="8">
      <t>ト</t>
    </rPh>
    <rPh sb="9" eb="10">
      <t>ア</t>
    </rPh>
    <rPh sb="12" eb="13">
      <t>サキ</t>
    </rPh>
    <phoneticPr fontId="2"/>
  </si>
  <si>
    <t>登録についての問い合わせ先</t>
    <rPh sb="0" eb="2">
      <t>トウロク</t>
    </rPh>
    <rPh sb="7" eb="8">
      <t>ト</t>
    </rPh>
    <rPh sb="9" eb="10">
      <t>ア</t>
    </rPh>
    <rPh sb="12" eb="13">
      <t>サキ</t>
    </rPh>
    <phoneticPr fontId="2"/>
  </si>
  <si>
    <t>沖縄県高体連陸上専門部　記録情報</t>
    <rPh sb="0" eb="3">
      <t>オキナワケン</t>
    </rPh>
    <rPh sb="3" eb="6">
      <t>コウタイレン</t>
    </rPh>
    <rPh sb="6" eb="8">
      <t>リクジョウ</t>
    </rPh>
    <rPh sb="8" eb="10">
      <t>センモン</t>
    </rPh>
    <rPh sb="10" eb="11">
      <t>ブ</t>
    </rPh>
    <rPh sb="12" eb="14">
      <t>キロク</t>
    </rPh>
    <rPh sb="14" eb="16">
      <t>ジョウホウ</t>
    </rPh>
    <phoneticPr fontId="2"/>
  </si>
  <si>
    <t>沖縄県高体連陸上専門部　登録担当</t>
    <rPh sb="0" eb="3">
      <t>オキナワケン</t>
    </rPh>
    <rPh sb="3" eb="6">
      <t>コウタイレン</t>
    </rPh>
    <rPh sb="6" eb="8">
      <t>リクジョウ</t>
    </rPh>
    <rPh sb="8" eb="10">
      <t>センモン</t>
    </rPh>
    <rPh sb="10" eb="11">
      <t>ブ</t>
    </rPh>
    <rPh sb="12" eb="14">
      <t>トウロク</t>
    </rPh>
    <rPh sb="14" eb="16">
      <t>タントウ</t>
    </rPh>
    <phoneticPr fontId="2"/>
  </si>
  <si>
    <t>那覇西高校　金城　洋子</t>
    <rPh sb="0" eb="2">
      <t>ナハ</t>
    </rPh>
    <rPh sb="2" eb="3">
      <t>ニシ</t>
    </rPh>
    <rPh sb="3" eb="5">
      <t>コウコウ</t>
    </rPh>
    <rPh sb="6" eb="8">
      <t>キンジョウ</t>
    </rPh>
    <rPh sb="9" eb="11">
      <t>ヨウコ</t>
    </rPh>
    <phoneticPr fontId="2"/>
  </si>
  <si>
    <t>ＴＥＬ ：　０９８－８５８－８２７４</t>
    <phoneticPr fontId="2"/>
  </si>
  <si>
    <t>メール ：　okikoriku@as.open.ed.jp</t>
    <phoneticPr fontId="2"/>
  </si>
  <si>
    <t>メール ：　kinjoyok@open.ed.jp</t>
    <phoneticPr fontId="2"/>
  </si>
  <si>
    <t>日本陸連JAAF-STARTからダウンロードしたCSVファイルのデータを貼り付ける。</t>
    <rPh sb="0" eb="2">
      <t>ニホン</t>
    </rPh>
    <rPh sb="2" eb="4">
      <t>リクレン</t>
    </rPh>
    <rPh sb="36" eb="37">
      <t>ハ</t>
    </rPh>
    <rPh sb="38" eb="39">
      <t>ツ</t>
    </rPh>
    <phoneticPr fontId="2"/>
  </si>
  <si>
    <t>※サンプルを貼り付けているので、上書きして使用して下さい。</t>
    <rPh sb="6" eb="7">
      <t>ハ</t>
    </rPh>
    <rPh sb="8" eb="9">
      <t>ツ</t>
    </rPh>
    <rPh sb="16" eb="18">
      <t>ウワガ</t>
    </rPh>
    <rPh sb="21" eb="23">
      <t>シヨウ</t>
    </rPh>
    <rPh sb="25" eb="26">
      <t>クダ</t>
    </rPh>
    <phoneticPr fontId="2"/>
  </si>
  <si>
    <t>登録番号</t>
    <phoneticPr fontId="2"/>
  </si>
  <si>
    <t>氏名（姓）</t>
    <rPh sb="0" eb="2">
      <t>シメイ</t>
    </rPh>
    <rPh sb="3" eb="4">
      <t>セイ</t>
    </rPh>
    <phoneticPr fontId="2"/>
  </si>
  <si>
    <t>氏名（名）</t>
    <rPh sb="0" eb="2">
      <t>シメイ</t>
    </rPh>
    <rPh sb="3" eb="4">
      <t>メイ</t>
    </rPh>
    <phoneticPr fontId="2"/>
  </si>
  <si>
    <t>フリガナ（姓）</t>
    <rPh sb="5" eb="6">
      <t>セイ</t>
    </rPh>
    <phoneticPr fontId="2"/>
  </si>
  <si>
    <t>フリガナ（名）</t>
    <rPh sb="5" eb="6">
      <t>メイ</t>
    </rPh>
    <phoneticPr fontId="2"/>
  </si>
  <si>
    <t>英字（姓）</t>
    <rPh sb="0" eb="2">
      <t>エイジ</t>
    </rPh>
    <rPh sb="3" eb="4">
      <t>セイ</t>
    </rPh>
    <phoneticPr fontId="2"/>
  </si>
  <si>
    <t>英字（名）</t>
    <rPh sb="0" eb="2">
      <t>エイジ</t>
    </rPh>
    <rPh sb="3" eb="4">
      <t>メイ</t>
    </rPh>
    <phoneticPr fontId="2"/>
  </si>
  <si>
    <t>生年月日</t>
    <rPh sb="0" eb="2">
      <t>セイネン</t>
    </rPh>
    <rPh sb="2" eb="4">
      <t>ガッピ</t>
    </rPh>
    <phoneticPr fontId="2"/>
  </si>
  <si>
    <t>学年</t>
  </si>
  <si>
    <t>赤嶺</t>
  </si>
  <si>
    <t>アカミネ</t>
  </si>
  <si>
    <t>レン</t>
  </si>
  <si>
    <t>山城</t>
  </si>
  <si>
    <t>ヤマシロ</t>
  </si>
  <si>
    <t>沖縄県高等学校体育連盟会長　殿</t>
    <phoneticPr fontId="8"/>
  </si>
  <si>
    <t>学校番号</t>
    <rPh sb="0" eb="2">
      <t>ガッコウ</t>
    </rPh>
    <rPh sb="2" eb="4">
      <t>バンゴウ</t>
    </rPh>
    <phoneticPr fontId="8"/>
  </si>
  <si>
    <t>参加申込用紙［女子駅伝］</t>
    <rPh sb="0" eb="2">
      <t>サンカ</t>
    </rPh>
    <rPh sb="2" eb="4">
      <t>モウシコミ</t>
    </rPh>
    <rPh sb="4" eb="6">
      <t>ヨウシ</t>
    </rPh>
    <rPh sb="7" eb="9">
      <t>ジョシ</t>
    </rPh>
    <rPh sb="9" eb="11">
      <t>エキデン</t>
    </rPh>
    <phoneticPr fontId="2"/>
  </si>
  <si>
    <t>ここに登録番号を入力→</t>
    <rPh sb="3" eb="5">
      <t>トウロク</t>
    </rPh>
    <rPh sb="5" eb="7">
      <t>バンゴウ</t>
    </rPh>
    <rPh sb="8" eb="10">
      <t>ニュウリョク</t>
    </rPh>
    <phoneticPr fontId="2"/>
  </si>
  <si>
    <t>学校名</t>
    <rPh sb="0" eb="3">
      <t>ガッコウメイ</t>
    </rPh>
    <phoneticPr fontId="8"/>
  </si>
  <si>
    <t>電話番号</t>
    <rPh sb="0" eb="2">
      <t>デンワ</t>
    </rPh>
    <rPh sb="2" eb="4">
      <t>バンゴウ</t>
    </rPh>
    <phoneticPr fontId="2"/>
  </si>
  <si>
    <t>住所</t>
    <rPh sb="0" eb="2">
      <t>ジュウショ</t>
    </rPh>
    <phoneticPr fontId="2"/>
  </si>
  <si>
    <t>監督名</t>
    <rPh sb="0" eb="2">
      <t>カントク</t>
    </rPh>
    <rPh sb="2" eb="3">
      <t>メイ</t>
    </rPh>
    <phoneticPr fontId="8"/>
  </si>
  <si>
    <t>教諭</t>
  </si>
  <si>
    <t>引率責任者</t>
    <rPh sb="0" eb="2">
      <t>インソツ</t>
    </rPh>
    <rPh sb="2" eb="5">
      <t>セキニンシャ</t>
    </rPh>
    <phoneticPr fontId="8"/>
  </si>
  <si>
    <t>マネージャー</t>
    <phoneticPr fontId="8"/>
  </si>
  <si>
    <t>no</t>
    <phoneticPr fontId="2"/>
  </si>
  <si>
    <t>申込No.</t>
    <rPh sb="0" eb="2">
      <t>モウシコミ</t>
    </rPh>
    <phoneticPr fontId="2"/>
  </si>
  <si>
    <t>氏名</t>
    <rPh sb="0" eb="2">
      <t>シメイ</t>
    </rPh>
    <phoneticPr fontId="2"/>
  </si>
  <si>
    <t>フリガナ</t>
    <phoneticPr fontId="2"/>
  </si>
  <si>
    <t>英字</t>
    <rPh sb="0" eb="2">
      <t>エイジ</t>
    </rPh>
    <phoneticPr fontId="2"/>
  </si>
  <si>
    <t>学年</t>
    <rPh sb="0" eb="2">
      <t>ガクネン</t>
    </rPh>
    <phoneticPr fontId="2"/>
  </si>
  <si>
    <t>備考</t>
    <rPh sb="0" eb="2">
      <t>ビコウ</t>
    </rPh>
    <phoneticPr fontId="2"/>
  </si>
  <si>
    <t>(姓)</t>
    <phoneticPr fontId="2"/>
  </si>
  <si>
    <t>(名)</t>
    <phoneticPr fontId="2"/>
  </si>
  <si>
    <t>合　　計</t>
    <rPh sb="0" eb="1">
      <t>ア</t>
    </rPh>
    <rPh sb="3" eb="4">
      <t>ケイ</t>
    </rPh>
    <phoneticPr fontId="2"/>
  </si>
  <si>
    <t>（</t>
    <phoneticPr fontId="2"/>
  </si>
  <si>
    <t>）</t>
    <phoneticPr fontId="2"/>
  </si>
  <si>
    <t>①上記の者は本校在学生であり、健康診断の結果異常なく標記大会に出場することを認め、参加申し込み致します。</t>
    <rPh sb="1" eb="2">
      <t>ウエ</t>
    </rPh>
    <rPh sb="2" eb="3">
      <t>キ</t>
    </rPh>
    <rPh sb="4" eb="5">
      <t>モノ</t>
    </rPh>
    <rPh sb="6" eb="8">
      <t>ホンコウ</t>
    </rPh>
    <rPh sb="8" eb="10">
      <t>ザイガク</t>
    </rPh>
    <rPh sb="10" eb="11">
      <t>ショウ</t>
    </rPh>
    <rPh sb="15" eb="17">
      <t>ケンコウ</t>
    </rPh>
    <rPh sb="17" eb="19">
      <t>シンダン</t>
    </rPh>
    <rPh sb="20" eb="22">
      <t>ケッカ</t>
    </rPh>
    <rPh sb="22" eb="24">
      <t>イジョウ</t>
    </rPh>
    <rPh sb="26" eb="28">
      <t>ヒョウキ</t>
    </rPh>
    <rPh sb="28" eb="30">
      <t>タイカイ</t>
    </rPh>
    <rPh sb="31" eb="33">
      <t>シュツジョウ</t>
    </rPh>
    <rPh sb="38" eb="39">
      <t>ミト</t>
    </rPh>
    <rPh sb="41" eb="43">
      <t>サンカ</t>
    </rPh>
    <rPh sb="43" eb="44">
      <t>モウ</t>
    </rPh>
    <rPh sb="45" eb="46">
      <t>コ</t>
    </rPh>
    <rPh sb="47" eb="48">
      <t>イタ</t>
    </rPh>
    <phoneticPr fontId="8"/>
  </si>
  <si>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8"/>
  </si>
  <si>
    <t>印</t>
    <rPh sb="0" eb="1">
      <t>イン</t>
    </rPh>
    <phoneticPr fontId="2"/>
  </si>
  <si>
    <t>↑校長名を入力</t>
    <rPh sb="1" eb="3">
      <t>コウチョウ</t>
    </rPh>
    <rPh sb="3" eb="4">
      <t>メイ</t>
    </rPh>
    <rPh sb="5" eb="7">
      <t>ニュウリョク</t>
    </rPh>
    <phoneticPr fontId="2"/>
  </si>
  <si>
    <t>学校番号</t>
    <rPh sb="0" eb="2">
      <t>ガッコウ</t>
    </rPh>
    <rPh sb="2" eb="4">
      <t>バンゴウ</t>
    </rPh>
    <phoneticPr fontId="4"/>
  </si>
  <si>
    <t>学 校 名</t>
    <rPh sb="0" eb="5">
      <t>ガッコウメイ</t>
    </rPh>
    <phoneticPr fontId="26"/>
  </si>
  <si>
    <t>所　　在　　地</t>
    <rPh sb="0" eb="7">
      <t>ショザイチ</t>
    </rPh>
    <phoneticPr fontId="26"/>
  </si>
  <si>
    <t>郵便番号</t>
    <rPh sb="0" eb="2">
      <t>ユウビン</t>
    </rPh>
    <rPh sb="2" eb="4">
      <t>バンゴウ</t>
    </rPh>
    <phoneticPr fontId="26"/>
  </si>
  <si>
    <t>電 話 番 号 等</t>
    <rPh sb="0" eb="3">
      <t>デンワ</t>
    </rPh>
    <rPh sb="4" eb="5">
      <t>バンゴウ</t>
    </rPh>
    <rPh sb="6" eb="7">
      <t>ゴウ</t>
    </rPh>
    <rPh sb="8" eb="9">
      <t>トウ</t>
    </rPh>
    <phoneticPr fontId="26"/>
  </si>
  <si>
    <t>高等学校/学校</t>
    <rPh sb="0" eb="2">
      <t>コウトウ</t>
    </rPh>
    <rPh sb="2" eb="4">
      <t>ガッコウ</t>
    </rPh>
    <rPh sb="5" eb="7">
      <t>ガッコウ</t>
    </rPh>
    <phoneticPr fontId="4"/>
  </si>
  <si>
    <t>正式名称</t>
    <rPh sb="0" eb="2">
      <t>セイシキ</t>
    </rPh>
    <rPh sb="2" eb="4">
      <t>メイショウ</t>
    </rPh>
    <phoneticPr fontId="4"/>
  </si>
  <si>
    <t>辺土名</t>
    <rPh sb="0" eb="3">
      <t>ヘントナ</t>
    </rPh>
    <phoneticPr fontId="26"/>
  </si>
  <si>
    <t>大宜味村字饒波2015</t>
    <rPh sb="0" eb="4">
      <t>オオギミソン</t>
    </rPh>
    <rPh sb="4" eb="5">
      <t>アザ</t>
    </rPh>
    <rPh sb="5" eb="6">
      <t>ヨヘナ</t>
    </rPh>
    <rPh sb="6" eb="7">
      <t>ハ</t>
    </rPh>
    <phoneticPr fontId="26"/>
  </si>
  <si>
    <t>905-1304</t>
  </si>
  <si>
    <t>0980-44-3103</t>
  </si>
  <si>
    <t>高等学校</t>
    <rPh sb="0" eb="2">
      <t>コウトウ</t>
    </rPh>
    <rPh sb="2" eb="4">
      <t>ガッコウ</t>
    </rPh>
    <phoneticPr fontId="4"/>
  </si>
  <si>
    <t>辺土名高等学校</t>
  </si>
  <si>
    <t>北山</t>
    <rPh sb="0" eb="2">
      <t>ホクザン</t>
    </rPh>
    <phoneticPr fontId="26"/>
  </si>
  <si>
    <t>今帰仁村字仲尾次540-1</t>
    <rPh sb="0" eb="4">
      <t>ナキジンソン</t>
    </rPh>
    <rPh sb="4" eb="5">
      <t>アザ</t>
    </rPh>
    <rPh sb="5" eb="6">
      <t>ナカ</t>
    </rPh>
    <rPh sb="6" eb="7">
      <t>オ</t>
    </rPh>
    <rPh sb="7" eb="8">
      <t>ツ</t>
    </rPh>
    <phoneticPr fontId="26"/>
  </si>
  <si>
    <t>905-0424</t>
  </si>
  <si>
    <t>0980-56-2401</t>
  </si>
  <si>
    <t>北山高等学校</t>
  </si>
  <si>
    <t>本部</t>
    <rPh sb="0" eb="2">
      <t>モトブ</t>
    </rPh>
    <phoneticPr fontId="26"/>
  </si>
  <si>
    <t>本部町字渡久地377</t>
    <rPh sb="0" eb="3">
      <t>モトブチョウ</t>
    </rPh>
    <rPh sb="3" eb="4">
      <t>アザ</t>
    </rPh>
    <rPh sb="4" eb="7">
      <t>トグチ</t>
    </rPh>
    <phoneticPr fontId="26"/>
  </si>
  <si>
    <t>905-0214</t>
  </si>
  <si>
    <t>0980-47-2418</t>
  </si>
  <si>
    <t>本部高等学校</t>
  </si>
  <si>
    <t>名護商工</t>
    <rPh sb="0" eb="2">
      <t>ナゴ</t>
    </rPh>
    <rPh sb="2" eb="4">
      <t>ショウコウ</t>
    </rPh>
    <phoneticPr fontId="26"/>
  </si>
  <si>
    <t>名護市大北4-1-23</t>
  </si>
  <si>
    <t>905-0012</t>
  </si>
  <si>
    <t>0980-52-3389</t>
  </si>
  <si>
    <t>名護商工高等学校</t>
  </si>
  <si>
    <t>名護</t>
    <rPh sb="0" eb="2">
      <t>ナゴ</t>
    </rPh>
    <phoneticPr fontId="26"/>
  </si>
  <si>
    <t>名護市大西5-17-1</t>
    <rPh sb="0" eb="3">
      <t>ナゴシ</t>
    </rPh>
    <rPh sb="3" eb="5">
      <t>オオニシ</t>
    </rPh>
    <phoneticPr fontId="26"/>
  </si>
  <si>
    <t>905-0018</t>
  </si>
  <si>
    <t>0980-52-2615</t>
  </si>
  <si>
    <t>名護高等学校</t>
  </si>
  <si>
    <t>北部農林</t>
    <rPh sb="0" eb="2">
      <t>ホクブ</t>
    </rPh>
    <rPh sb="2" eb="4">
      <t>ノウリン</t>
    </rPh>
    <phoneticPr fontId="26"/>
  </si>
  <si>
    <t>名護市字宇茂佐13</t>
    <rPh sb="0" eb="3">
      <t>ナゴシ</t>
    </rPh>
    <rPh sb="3" eb="4">
      <t>アザ</t>
    </rPh>
    <rPh sb="4" eb="5">
      <t>ウ</t>
    </rPh>
    <rPh sb="5" eb="6">
      <t>モ</t>
    </rPh>
    <rPh sb="6" eb="7">
      <t>サ</t>
    </rPh>
    <phoneticPr fontId="26"/>
  </si>
  <si>
    <t>905-0006</t>
  </si>
  <si>
    <t>0980-52-2634</t>
  </si>
  <si>
    <t>北部農林高等学校</t>
  </si>
  <si>
    <t>沖縄高専</t>
    <rPh sb="0" eb="2">
      <t>オキナワ</t>
    </rPh>
    <rPh sb="2" eb="4">
      <t>コウセン</t>
    </rPh>
    <phoneticPr fontId="4"/>
  </si>
  <si>
    <t>名護市字辺野古905</t>
    <rPh sb="0" eb="3">
      <t>ナゴシ</t>
    </rPh>
    <rPh sb="3" eb="4">
      <t>アザ</t>
    </rPh>
    <rPh sb="4" eb="7">
      <t>ヘノコ</t>
    </rPh>
    <phoneticPr fontId="26"/>
  </si>
  <si>
    <t>905-2192</t>
  </si>
  <si>
    <t>0980-55-4003</t>
  </si>
  <si>
    <t>沖縄高専高等学校</t>
  </si>
  <si>
    <t>宜野座</t>
    <rPh sb="0" eb="3">
      <t>ギノザ</t>
    </rPh>
    <phoneticPr fontId="26"/>
  </si>
  <si>
    <t>宜野座村字宜野座1</t>
    <rPh sb="0" eb="4">
      <t>ギノザソン</t>
    </rPh>
    <rPh sb="4" eb="5">
      <t>アザ</t>
    </rPh>
    <rPh sb="5" eb="8">
      <t>ギノザ</t>
    </rPh>
    <phoneticPr fontId="26"/>
  </si>
  <si>
    <t>904-1302</t>
  </si>
  <si>
    <t>098-968-8556</t>
  </si>
  <si>
    <t>宜野座高等学校</t>
  </si>
  <si>
    <t>石川</t>
    <rPh sb="0" eb="2">
      <t>イシカワ</t>
    </rPh>
    <phoneticPr fontId="26"/>
  </si>
  <si>
    <t>うるま市石川伊波861</t>
    <rPh sb="3" eb="4">
      <t>シ</t>
    </rPh>
    <rPh sb="4" eb="6">
      <t>イシカワ</t>
    </rPh>
    <rPh sb="6" eb="7">
      <t>イ</t>
    </rPh>
    <rPh sb="7" eb="8">
      <t>ハ</t>
    </rPh>
    <phoneticPr fontId="26"/>
  </si>
  <si>
    <t>904-1115</t>
  </si>
  <si>
    <t>098-964-2006</t>
  </si>
  <si>
    <t>石川高等学校</t>
  </si>
  <si>
    <t>具志川商業</t>
    <rPh sb="0" eb="3">
      <t>グシカワ</t>
    </rPh>
    <rPh sb="3" eb="5">
      <t>ショウギョウ</t>
    </rPh>
    <phoneticPr fontId="26"/>
  </si>
  <si>
    <t>うるま市みどり町6-10-1</t>
    <rPh sb="3" eb="4">
      <t>シ</t>
    </rPh>
    <rPh sb="7" eb="8">
      <t>マチ</t>
    </rPh>
    <phoneticPr fontId="26"/>
  </si>
  <si>
    <t>904-2215</t>
  </si>
  <si>
    <t>098-972-7140</t>
  </si>
  <si>
    <t>具志川商業高等学校</t>
  </si>
  <si>
    <t>前原</t>
    <rPh sb="0" eb="2">
      <t>マエハラ</t>
    </rPh>
    <phoneticPr fontId="26"/>
  </si>
  <si>
    <t>うるま市田場1827</t>
    <rPh sb="3" eb="4">
      <t>シ</t>
    </rPh>
    <rPh sb="4" eb="6">
      <t>タバ</t>
    </rPh>
    <phoneticPr fontId="26"/>
  </si>
  <si>
    <t>904-2213</t>
  </si>
  <si>
    <t>098-973-3249</t>
  </si>
  <si>
    <t>前原高等学校</t>
  </si>
  <si>
    <t>中部農林</t>
    <rPh sb="0" eb="2">
      <t>チュウブ</t>
    </rPh>
    <rPh sb="2" eb="4">
      <t>ノウリン</t>
    </rPh>
    <phoneticPr fontId="26"/>
  </si>
  <si>
    <t>うるま市字田場1570</t>
    <rPh sb="3" eb="4">
      <t>シ</t>
    </rPh>
    <rPh sb="4" eb="5">
      <t>アザ</t>
    </rPh>
    <rPh sb="5" eb="7">
      <t>タバ</t>
    </rPh>
    <phoneticPr fontId="26"/>
  </si>
  <si>
    <t>098-973-3578</t>
  </si>
  <si>
    <t>中部農林高等学校</t>
  </si>
  <si>
    <t>具志川</t>
    <rPh sb="0" eb="3">
      <t>グシカワ</t>
    </rPh>
    <phoneticPr fontId="26"/>
  </si>
  <si>
    <t>うるま市喜仲3-28-1</t>
    <rPh sb="3" eb="4">
      <t>シ</t>
    </rPh>
    <rPh sb="4" eb="5">
      <t>キ</t>
    </rPh>
    <rPh sb="5" eb="6">
      <t>ナカ</t>
    </rPh>
    <phoneticPr fontId="26"/>
  </si>
  <si>
    <t>904-2236</t>
  </si>
  <si>
    <t>098-973-1213</t>
  </si>
  <si>
    <t>具志川高等学校</t>
  </si>
  <si>
    <t>与勝</t>
    <rPh sb="0" eb="2">
      <t>ヨカツ</t>
    </rPh>
    <phoneticPr fontId="26"/>
  </si>
  <si>
    <t>うるま市勝連平安名3248</t>
    <rPh sb="3" eb="4">
      <t>シ</t>
    </rPh>
    <rPh sb="4" eb="6">
      <t>カツズレ</t>
    </rPh>
    <rPh sb="6" eb="7">
      <t>ヘイ</t>
    </rPh>
    <rPh sb="7" eb="8">
      <t>ヤス</t>
    </rPh>
    <rPh sb="8" eb="9">
      <t>ナ</t>
    </rPh>
    <phoneticPr fontId="26"/>
  </si>
  <si>
    <t>904-2312</t>
  </si>
  <si>
    <t>098-978-5230</t>
  </si>
  <si>
    <t>与勝高等学校</t>
  </si>
  <si>
    <t>読谷</t>
    <rPh sb="0" eb="2">
      <t>ヨミタン</t>
    </rPh>
    <phoneticPr fontId="26"/>
  </si>
  <si>
    <t>読谷村字伊良皆198</t>
    <rPh sb="0" eb="3">
      <t>ヨミタンソン</t>
    </rPh>
    <rPh sb="3" eb="4">
      <t>アザ</t>
    </rPh>
    <rPh sb="4" eb="7">
      <t>イラミナ</t>
    </rPh>
    <phoneticPr fontId="26"/>
  </si>
  <si>
    <t>904-0303</t>
  </si>
  <si>
    <t>098-956-2157</t>
  </si>
  <si>
    <t>読谷高等学校</t>
  </si>
  <si>
    <t>嘉手納</t>
    <rPh sb="0" eb="3">
      <t>カデナ</t>
    </rPh>
    <phoneticPr fontId="26"/>
  </si>
  <si>
    <t>嘉手納町字屋良806</t>
    <rPh sb="0" eb="4">
      <t>カデナチョウ</t>
    </rPh>
    <rPh sb="4" eb="5">
      <t>アザ</t>
    </rPh>
    <rPh sb="5" eb="6">
      <t>ヤ</t>
    </rPh>
    <rPh sb="6" eb="7">
      <t>ヨ</t>
    </rPh>
    <phoneticPr fontId="26"/>
  </si>
  <si>
    <t>904-0202</t>
  </si>
  <si>
    <t>098-956-3336</t>
  </si>
  <si>
    <t>嘉手納高等学校</t>
  </si>
  <si>
    <t>美里</t>
    <rPh sb="0" eb="2">
      <t>ミサト</t>
    </rPh>
    <phoneticPr fontId="26"/>
  </si>
  <si>
    <t>沖縄市松本2-5-1</t>
    <rPh sb="0" eb="3">
      <t>オキナワシ</t>
    </rPh>
    <rPh sb="3" eb="5">
      <t>マツモト</t>
    </rPh>
    <phoneticPr fontId="26"/>
  </si>
  <si>
    <t>904-2151</t>
  </si>
  <si>
    <t>098-938-5145</t>
  </si>
  <si>
    <t>美里高等学校</t>
  </si>
  <si>
    <t>美来工科</t>
    <rPh sb="0" eb="1">
      <t>ミ</t>
    </rPh>
    <rPh sb="1" eb="2">
      <t>ク</t>
    </rPh>
    <rPh sb="2" eb="3">
      <t>コウ</t>
    </rPh>
    <rPh sb="3" eb="4">
      <t>カ</t>
    </rPh>
    <phoneticPr fontId="26"/>
  </si>
  <si>
    <t>沖縄市越来3-17-1</t>
    <rPh sb="0" eb="3">
      <t>オキナワシ</t>
    </rPh>
    <rPh sb="3" eb="4">
      <t>ゴ</t>
    </rPh>
    <rPh sb="4" eb="5">
      <t>ク</t>
    </rPh>
    <phoneticPr fontId="26"/>
  </si>
  <si>
    <t>904-0001</t>
  </si>
  <si>
    <t>098-937-5451</t>
  </si>
  <si>
    <t>美来工科高等学校</t>
  </si>
  <si>
    <t>コザ</t>
  </si>
  <si>
    <t>沖縄市照屋5-5-1</t>
    <rPh sb="0" eb="3">
      <t>オキナワシ</t>
    </rPh>
    <rPh sb="3" eb="5">
      <t>テルヤ</t>
    </rPh>
    <phoneticPr fontId="26"/>
  </si>
  <si>
    <t>904-0011</t>
  </si>
  <si>
    <t>098-937-3563</t>
  </si>
  <si>
    <t>コザ高等学校</t>
  </si>
  <si>
    <t>美里工業</t>
    <rPh sb="0" eb="2">
      <t>ミサト</t>
    </rPh>
    <rPh sb="2" eb="4">
      <t>コウギョウ</t>
    </rPh>
    <phoneticPr fontId="26"/>
  </si>
  <si>
    <t>沖縄市泡瀬5-42-2</t>
    <rPh sb="0" eb="3">
      <t>オキナワシ</t>
    </rPh>
    <rPh sb="3" eb="5">
      <t>アワセ</t>
    </rPh>
    <phoneticPr fontId="26"/>
  </si>
  <si>
    <t>904-2172</t>
  </si>
  <si>
    <t>098-937-5848</t>
  </si>
  <si>
    <t>美里工業高等学校</t>
  </si>
  <si>
    <t>球陽</t>
    <rPh sb="0" eb="2">
      <t>キュウヨウ</t>
    </rPh>
    <phoneticPr fontId="26"/>
  </si>
  <si>
    <t>沖縄市南桃原1-10-1</t>
    <rPh sb="0" eb="3">
      <t>オキナワシ</t>
    </rPh>
    <rPh sb="3" eb="4">
      <t>ミナミ</t>
    </rPh>
    <rPh sb="4" eb="6">
      <t>トウバル</t>
    </rPh>
    <phoneticPr fontId="26"/>
  </si>
  <si>
    <t>904-0035</t>
  </si>
  <si>
    <t>098-933-9301</t>
  </si>
  <si>
    <t>球陽高等学校</t>
  </si>
  <si>
    <t>北谷</t>
    <rPh sb="0" eb="2">
      <t>チャタン</t>
    </rPh>
    <phoneticPr fontId="26"/>
  </si>
  <si>
    <t>北谷町字桑江414</t>
    <rPh sb="0" eb="3">
      <t>チャタンチョウ</t>
    </rPh>
    <rPh sb="3" eb="4">
      <t>アザ</t>
    </rPh>
    <rPh sb="4" eb="6">
      <t>クワエ</t>
    </rPh>
    <phoneticPr fontId="26"/>
  </si>
  <si>
    <t>904-0103</t>
  </si>
  <si>
    <t>098-936-1010</t>
  </si>
  <si>
    <t>北谷高等学校</t>
  </si>
  <si>
    <t>北中城</t>
    <rPh sb="0" eb="3">
      <t>キタナカグスク</t>
    </rPh>
    <phoneticPr fontId="26"/>
  </si>
  <si>
    <t>北中城村字渡口1997-13</t>
    <rPh sb="0" eb="4">
      <t>キタナカグスクソン</t>
    </rPh>
    <rPh sb="4" eb="5">
      <t>アザ</t>
    </rPh>
    <rPh sb="5" eb="6">
      <t>トグチ</t>
    </rPh>
    <rPh sb="6" eb="7">
      <t>クチ</t>
    </rPh>
    <phoneticPr fontId="26"/>
  </si>
  <si>
    <t>901-2302</t>
  </si>
  <si>
    <t>098-935-3377</t>
  </si>
  <si>
    <t>北中城高等学校</t>
  </si>
  <si>
    <t>普天間</t>
    <rPh sb="0" eb="3">
      <t>フテンマ</t>
    </rPh>
    <phoneticPr fontId="26"/>
  </si>
  <si>
    <t>宜野湾市普天間1-24-1</t>
    <rPh sb="0" eb="4">
      <t>ギノワンシ</t>
    </rPh>
    <rPh sb="4" eb="7">
      <t>フテンマ</t>
    </rPh>
    <phoneticPr fontId="26"/>
  </si>
  <si>
    <t>901-2202</t>
  </si>
  <si>
    <t>098-892-3354</t>
  </si>
  <si>
    <t>普天間高等学校</t>
  </si>
  <si>
    <t>中部商業</t>
    <rPh sb="0" eb="2">
      <t>チュウブ</t>
    </rPh>
    <rPh sb="2" eb="4">
      <t>ショウギョウ</t>
    </rPh>
    <phoneticPr fontId="26"/>
  </si>
  <si>
    <t>宜野湾市我如古2-2-1</t>
    <rPh sb="0" eb="4">
      <t>ギノワンシ</t>
    </rPh>
    <rPh sb="4" eb="7">
      <t>ガネコ</t>
    </rPh>
    <phoneticPr fontId="26"/>
  </si>
  <si>
    <t>901-2214</t>
  </si>
  <si>
    <t>098-898-4888</t>
  </si>
  <si>
    <t>中部商業高等学校</t>
  </si>
  <si>
    <t>宜野湾</t>
    <rPh sb="0" eb="3">
      <t>ギノワン</t>
    </rPh>
    <phoneticPr fontId="26"/>
  </si>
  <si>
    <t>宜野湾市真志喜2-25-1</t>
    <rPh sb="0" eb="4">
      <t>ギノワンシ</t>
    </rPh>
    <rPh sb="4" eb="5">
      <t>マ</t>
    </rPh>
    <rPh sb="5" eb="6">
      <t>シ</t>
    </rPh>
    <rPh sb="6" eb="7">
      <t>キ</t>
    </rPh>
    <phoneticPr fontId="26"/>
  </si>
  <si>
    <t>901-2224</t>
  </si>
  <si>
    <t>098-897-1020</t>
  </si>
  <si>
    <t>宜野湾高等学校</t>
  </si>
  <si>
    <t>沖縄カトリック</t>
    <rPh sb="0" eb="2">
      <t>オキナワ</t>
    </rPh>
    <phoneticPr fontId="26"/>
  </si>
  <si>
    <t>宜野湾市真栄原3-16-1</t>
    <rPh sb="0" eb="4">
      <t>ギノワンシ</t>
    </rPh>
    <rPh sb="4" eb="5">
      <t>マ</t>
    </rPh>
    <rPh sb="5" eb="6">
      <t>エイ</t>
    </rPh>
    <rPh sb="6" eb="7">
      <t>ハラ</t>
    </rPh>
    <phoneticPr fontId="26"/>
  </si>
  <si>
    <t>901-2215</t>
  </si>
  <si>
    <t>098-897-3300</t>
  </si>
  <si>
    <t>沖縄カトリック高等学校</t>
  </si>
  <si>
    <t>西原</t>
    <rPh sb="0" eb="2">
      <t>ニシハラ</t>
    </rPh>
    <phoneticPr fontId="26"/>
  </si>
  <si>
    <t>西原町字翁長610</t>
    <rPh sb="0" eb="3">
      <t>ニシハラチョウ</t>
    </rPh>
    <rPh sb="3" eb="4">
      <t>アザ</t>
    </rPh>
    <rPh sb="4" eb="6">
      <t>オナガ</t>
    </rPh>
    <phoneticPr fontId="26"/>
  </si>
  <si>
    <t>903-0117</t>
  </si>
  <si>
    <t>098-945-5418</t>
  </si>
  <si>
    <t>西原高等学校</t>
  </si>
  <si>
    <t>浦添商業</t>
    <rPh sb="0" eb="2">
      <t>ウラソエ</t>
    </rPh>
    <rPh sb="2" eb="4">
      <t>ショウギョウ</t>
    </rPh>
    <phoneticPr fontId="26"/>
  </si>
  <si>
    <t>浦添市伊祖3-11-1</t>
    <rPh sb="0" eb="3">
      <t>ウラソエシ</t>
    </rPh>
    <rPh sb="3" eb="4">
      <t>イ</t>
    </rPh>
    <rPh sb="4" eb="5">
      <t>ソ</t>
    </rPh>
    <phoneticPr fontId="26"/>
  </si>
  <si>
    <t>901-2132</t>
  </si>
  <si>
    <t>098-877-5844</t>
  </si>
  <si>
    <t>浦添商業高等学校</t>
  </si>
  <si>
    <t>浦添工業</t>
    <rPh sb="0" eb="2">
      <t>ウラソエ</t>
    </rPh>
    <rPh sb="2" eb="4">
      <t>コウギョウ</t>
    </rPh>
    <phoneticPr fontId="26"/>
  </si>
  <si>
    <t>浦添市経塚1-1-1</t>
    <rPh sb="0" eb="3">
      <t>ウラソエシ</t>
    </rPh>
    <rPh sb="3" eb="4">
      <t>オキョウ</t>
    </rPh>
    <rPh sb="4" eb="5">
      <t>キョウヅカ</t>
    </rPh>
    <phoneticPr fontId="26"/>
  </si>
  <si>
    <t>901-2111</t>
  </si>
  <si>
    <t>098-879-5992</t>
  </si>
  <si>
    <t>浦添工業高等学校</t>
  </si>
  <si>
    <t>陽明</t>
    <rPh sb="0" eb="2">
      <t>ヨウメイ</t>
    </rPh>
    <phoneticPr fontId="26"/>
  </si>
  <si>
    <t>浦添市字大平488</t>
    <rPh sb="0" eb="3">
      <t>ウラソエシ</t>
    </rPh>
    <rPh sb="3" eb="4">
      <t>アザ</t>
    </rPh>
    <rPh sb="4" eb="6">
      <t>オオヒラ</t>
    </rPh>
    <phoneticPr fontId="26"/>
  </si>
  <si>
    <t>901-2113</t>
  </si>
  <si>
    <t>098-879-3062</t>
  </si>
  <si>
    <t>陽明高等学校</t>
  </si>
  <si>
    <t>昭和薬科大学附属</t>
    <rPh sb="0" eb="2">
      <t>ショウワ</t>
    </rPh>
    <rPh sb="2" eb="4">
      <t>ヤッカ</t>
    </rPh>
    <rPh sb="4" eb="6">
      <t>ダイガク</t>
    </rPh>
    <rPh sb="6" eb="8">
      <t>フゾク</t>
    </rPh>
    <phoneticPr fontId="26"/>
  </si>
  <si>
    <t>浦添市字沢岻450</t>
    <rPh sb="0" eb="3">
      <t>ウラソエシ</t>
    </rPh>
    <rPh sb="3" eb="4">
      <t>アザ</t>
    </rPh>
    <rPh sb="4" eb="5">
      <t>サワ</t>
    </rPh>
    <phoneticPr fontId="26"/>
  </si>
  <si>
    <t>901-2112</t>
  </si>
  <si>
    <t>098-870-1852</t>
  </si>
  <si>
    <t>昭和薬科大学附属高等学校</t>
  </si>
  <si>
    <t>浦添</t>
    <rPh sb="0" eb="2">
      <t>ウラソエ</t>
    </rPh>
    <phoneticPr fontId="26"/>
  </si>
  <si>
    <t>浦添市内間3-26-1</t>
    <rPh sb="0" eb="3">
      <t>ウラソエシ</t>
    </rPh>
    <rPh sb="3" eb="5">
      <t>ウチマ</t>
    </rPh>
    <phoneticPr fontId="26"/>
  </si>
  <si>
    <t>901-2121</t>
  </si>
  <si>
    <t>098-877-4970</t>
  </si>
  <si>
    <t>浦添高等学校</t>
  </si>
  <si>
    <t>那覇工業</t>
    <rPh sb="0" eb="2">
      <t>ナハ</t>
    </rPh>
    <rPh sb="2" eb="4">
      <t>コウギョウ</t>
    </rPh>
    <phoneticPr fontId="26"/>
  </si>
  <si>
    <t>浦添市勢理客4-22-1</t>
    <rPh sb="0" eb="3">
      <t>ウラソエシ</t>
    </rPh>
    <rPh sb="3" eb="4">
      <t>イキオ</t>
    </rPh>
    <rPh sb="4" eb="5">
      <t>リ</t>
    </rPh>
    <rPh sb="5" eb="6">
      <t>キャク</t>
    </rPh>
    <phoneticPr fontId="26"/>
  </si>
  <si>
    <t>901-2122</t>
  </si>
  <si>
    <t>098-877-6637</t>
  </si>
  <si>
    <t>那覇工業高等学校</t>
  </si>
  <si>
    <t>那覇国際</t>
    <rPh sb="0" eb="2">
      <t>ナハ</t>
    </rPh>
    <rPh sb="2" eb="4">
      <t>コクサイ</t>
    </rPh>
    <phoneticPr fontId="26"/>
  </si>
  <si>
    <t>那覇市天久1-29-1</t>
    <rPh sb="0" eb="3">
      <t>ナハシ</t>
    </rPh>
    <rPh sb="3" eb="4">
      <t>テン</t>
    </rPh>
    <rPh sb="4" eb="5">
      <t>ク</t>
    </rPh>
    <phoneticPr fontId="26"/>
  </si>
  <si>
    <t>900-0005</t>
  </si>
  <si>
    <t>098-860-5931</t>
  </si>
  <si>
    <t>那覇国際高等学校</t>
  </si>
  <si>
    <t>興南</t>
    <rPh sb="0" eb="1">
      <t>キョウ</t>
    </rPh>
    <rPh sb="1" eb="2">
      <t>ミナミ</t>
    </rPh>
    <phoneticPr fontId="26"/>
  </si>
  <si>
    <t>那覇市古島1-7-1</t>
    <rPh sb="0" eb="3">
      <t>ナハシ</t>
    </rPh>
    <rPh sb="3" eb="4">
      <t>フル</t>
    </rPh>
    <rPh sb="4" eb="5">
      <t>ジマ</t>
    </rPh>
    <phoneticPr fontId="26"/>
  </si>
  <si>
    <t>902-0061</t>
  </si>
  <si>
    <t>098-884-3292</t>
  </si>
  <si>
    <t>興南高等学校</t>
  </si>
  <si>
    <t>首里東</t>
    <rPh sb="0" eb="2">
      <t>シュリ</t>
    </rPh>
    <rPh sb="2" eb="3">
      <t>ヒガシ</t>
    </rPh>
    <phoneticPr fontId="26"/>
  </si>
  <si>
    <t>那覇市首里石嶺町3-178</t>
    <rPh sb="0" eb="3">
      <t>ナハシ</t>
    </rPh>
    <rPh sb="3" eb="5">
      <t>シュリ</t>
    </rPh>
    <rPh sb="5" eb="7">
      <t>イシミネ</t>
    </rPh>
    <rPh sb="7" eb="8">
      <t>マチ</t>
    </rPh>
    <phoneticPr fontId="26"/>
  </si>
  <si>
    <t>903-0804</t>
  </si>
  <si>
    <t>098-886-1578</t>
  </si>
  <si>
    <t>首里東高等学校</t>
  </si>
  <si>
    <t>首里</t>
    <rPh sb="0" eb="2">
      <t>シュリ</t>
    </rPh>
    <phoneticPr fontId="26"/>
  </si>
  <si>
    <t>那覇市首里真和志町2-43</t>
    <rPh sb="0" eb="3">
      <t>ナハシ</t>
    </rPh>
    <rPh sb="3" eb="5">
      <t>シュリ</t>
    </rPh>
    <rPh sb="5" eb="6">
      <t>マ</t>
    </rPh>
    <rPh sb="6" eb="7">
      <t>ワ</t>
    </rPh>
    <rPh sb="7" eb="8">
      <t>シ</t>
    </rPh>
    <rPh sb="8" eb="9">
      <t>マチ</t>
    </rPh>
    <phoneticPr fontId="26"/>
  </si>
  <si>
    <t>903-0816</t>
  </si>
  <si>
    <t>098-885-0028</t>
  </si>
  <si>
    <t>首里高等学校</t>
  </si>
  <si>
    <t>沖縄工業</t>
    <rPh sb="0" eb="2">
      <t>オキナワ</t>
    </rPh>
    <rPh sb="2" eb="4">
      <t>コウギョウ</t>
    </rPh>
    <phoneticPr fontId="26"/>
  </si>
  <si>
    <t>那覇市松川3-20-1</t>
    <rPh sb="0" eb="3">
      <t>ナハシ</t>
    </rPh>
    <rPh sb="3" eb="4">
      <t>マツ</t>
    </rPh>
    <rPh sb="4" eb="5">
      <t>ガワ</t>
    </rPh>
    <phoneticPr fontId="26"/>
  </si>
  <si>
    <t>902-0062</t>
  </si>
  <si>
    <t>098-832-3831</t>
  </si>
  <si>
    <t>沖縄工業高等学校</t>
  </si>
  <si>
    <t>沖縄尚学</t>
    <rPh sb="0" eb="1">
      <t>オキ</t>
    </rPh>
    <rPh sb="1" eb="2">
      <t>ナワ</t>
    </rPh>
    <rPh sb="2" eb="3">
      <t>ナオ</t>
    </rPh>
    <rPh sb="3" eb="4">
      <t>ガク</t>
    </rPh>
    <phoneticPr fontId="26"/>
  </si>
  <si>
    <t>那覇市字国場747</t>
    <rPh sb="3" eb="4">
      <t>アザ</t>
    </rPh>
    <rPh sb="4" eb="5">
      <t>クニ</t>
    </rPh>
    <rPh sb="5" eb="6">
      <t>バ</t>
    </rPh>
    <phoneticPr fontId="26"/>
  </si>
  <si>
    <t>902-0075</t>
  </si>
  <si>
    <t>098-832-1767</t>
  </si>
  <si>
    <t>沖縄尚学高等学校</t>
  </si>
  <si>
    <t>真和志</t>
    <rPh sb="0" eb="3">
      <t>マワシ</t>
    </rPh>
    <phoneticPr fontId="26"/>
  </si>
  <si>
    <t>那覇市字真地248</t>
    <rPh sb="0" eb="3">
      <t>ナハシ</t>
    </rPh>
    <rPh sb="3" eb="4">
      <t>アザ</t>
    </rPh>
    <rPh sb="4" eb="5">
      <t>マ</t>
    </rPh>
    <rPh sb="5" eb="6">
      <t>チ</t>
    </rPh>
    <phoneticPr fontId="26"/>
  </si>
  <si>
    <t>902-0072</t>
  </si>
  <si>
    <t>098-833-0810</t>
  </si>
  <si>
    <t>真和志高等学校</t>
  </si>
  <si>
    <t>那覇商業</t>
    <rPh sb="0" eb="2">
      <t>ナハ</t>
    </rPh>
    <rPh sb="2" eb="4">
      <t>ショウギョウ</t>
    </rPh>
    <phoneticPr fontId="26"/>
  </si>
  <si>
    <t>那覇市松山1-16-1</t>
    <rPh sb="0" eb="3">
      <t>ナハシ</t>
    </rPh>
    <rPh sb="3" eb="5">
      <t>マツヤマ</t>
    </rPh>
    <phoneticPr fontId="26"/>
  </si>
  <si>
    <t>900-0032</t>
  </si>
  <si>
    <t>098-866-6555</t>
  </si>
  <si>
    <t>那覇商業高等学校</t>
  </si>
  <si>
    <t>那覇</t>
    <rPh sb="0" eb="2">
      <t>ナハ</t>
    </rPh>
    <phoneticPr fontId="26"/>
  </si>
  <si>
    <t>那覇市松尾1-21-44</t>
    <rPh sb="0" eb="3">
      <t>ナハシ</t>
    </rPh>
    <rPh sb="3" eb="5">
      <t>マツオ</t>
    </rPh>
    <phoneticPr fontId="26"/>
  </si>
  <si>
    <t>900-0014</t>
  </si>
  <si>
    <t>098-867-1623</t>
  </si>
  <si>
    <t>那覇高等学校</t>
  </si>
  <si>
    <t>小禄</t>
    <rPh sb="0" eb="2">
      <t>オロク</t>
    </rPh>
    <phoneticPr fontId="26"/>
  </si>
  <si>
    <t>那覇市鏡原町22-1</t>
    <rPh sb="0" eb="3">
      <t>ナハシ</t>
    </rPh>
    <rPh sb="3" eb="4">
      <t>カガミ</t>
    </rPh>
    <rPh sb="4" eb="5">
      <t>ハラ</t>
    </rPh>
    <rPh sb="5" eb="6">
      <t>マチ</t>
    </rPh>
    <phoneticPr fontId="26"/>
  </si>
  <si>
    <t>901-0151</t>
  </si>
  <si>
    <t>098-857-0481</t>
  </si>
  <si>
    <t>小禄高等学校</t>
  </si>
  <si>
    <t>那覇西</t>
    <rPh sb="0" eb="2">
      <t>ナハ</t>
    </rPh>
    <rPh sb="2" eb="3">
      <t>ニシ</t>
    </rPh>
    <phoneticPr fontId="26"/>
  </si>
  <si>
    <t>那覇市金城3-5-1</t>
    <rPh sb="0" eb="3">
      <t>ナハシ</t>
    </rPh>
    <rPh sb="3" eb="5">
      <t>キンジョウ</t>
    </rPh>
    <phoneticPr fontId="26"/>
  </si>
  <si>
    <t>901-0155</t>
  </si>
  <si>
    <t>098-858-8274</t>
  </si>
  <si>
    <t>那覇西高等学校</t>
  </si>
  <si>
    <t>開邦</t>
    <rPh sb="0" eb="2">
      <t>カイホウ</t>
    </rPh>
    <phoneticPr fontId="26"/>
  </si>
  <si>
    <t>南風原町字新川646</t>
    <rPh sb="0" eb="4">
      <t>ハエバルチョウ</t>
    </rPh>
    <rPh sb="4" eb="5">
      <t>アザ</t>
    </rPh>
    <rPh sb="5" eb="7">
      <t>アラカワ</t>
    </rPh>
    <phoneticPr fontId="26"/>
  </si>
  <si>
    <t>901-1105</t>
  </si>
  <si>
    <t>098-889-1715</t>
  </si>
  <si>
    <t>開邦高等学校</t>
  </si>
  <si>
    <t>南風原</t>
    <rPh sb="0" eb="3">
      <t>ハエバル</t>
    </rPh>
    <phoneticPr fontId="26"/>
  </si>
  <si>
    <t>南風原町字津嘉山1140</t>
    <rPh sb="0" eb="4">
      <t>ハエバルチョウ</t>
    </rPh>
    <rPh sb="4" eb="5">
      <t>アザ</t>
    </rPh>
    <rPh sb="5" eb="8">
      <t>ツカヤマ</t>
    </rPh>
    <phoneticPr fontId="26"/>
  </si>
  <si>
    <t>901-1117</t>
  </si>
  <si>
    <t>098-889-4618</t>
  </si>
  <si>
    <t>南風原高等学校</t>
  </si>
  <si>
    <t>知念</t>
    <rPh sb="0" eb="2">
      <t>チネン</t>
    </rPh>
    <phoneticPr fontId="26"/>
  </si>
  <si>
    <t>与那原町字与那原11</t>
    <rPh sb="0" eb="4">
      <t>ヨナバルチョウ</t>
    </rPh>
    <rPh sb="4" eb="5">
      <t>アザ</t>
    </rPh>
    <rPh sb="5" eb="8">
      <t>ヨナバル</t>
    </rPh>
    <phoneticPr fontId="26"/>
  </si>
  <si>
    <t>901-1303</t>
  </si>
  <si>
    <t>098-946-2207</t>
  </si>
  <si>
    <t>知念高等学校</t>
  </si>
  <si>
    <t>豊見城</t>
    <rPh sb="0" eb="3">
      <t>トミシロ</t>
    </rPh>
    <phoneticPr fontId="26"/>
  </si>
  <si>
    <t>豊見城市字真玉橋217</t>
    <rPh sb="0" eb="3">
      <t>トミグスクソン</t>
    </rPh>
    <rPh sb="3" eb="4">
      <t>シ</t>
    </rPh>
    <rPh sb="4" eb="5">
      <t>アザ</t>
    </rPh>
    <rPh sb="5" eb="6">
      <t>マ</t>
    </rPh>
    <rPh sb="6" eb="7">
      <t>タマ</t>
    </rPh>
    <rPh sb="7" eb="8">
      <t>ハシ</t>
    </rPh>
    <phoneticPr fontId="26"/>
  </si>
  <si>
    <t>901-0201</t>
  </si>
  <si>
    <t>098-850-5551</t>
  </si>
  <si>
    <t>豊見城高等学校</t>
  </si>
  <si>
    <t>豊見城南</t>
    <rPh sb="0" eb="3">
      <t>トミシロ</t>
    </rPh>
    <rPh sb="3" eb="4">
      <t>ミナミ</t>
    </rPh>
    <phoneticPr fontId="26"/>
  </si>
  <si>
    <t>豊見城市字翁長520</t>
    <rPh sb="0" eb="3">
      <t>トミシロ</t>
    </rPh>
    <rPh sb="3" eb="4">
      <t>シ</t>
    </rPh>
    <rPh sb="4" eb="5">
      <t>アザ</t>
    </rPh>
    <rPh sb="5" eb="7">
      <t>オナガ</t>
    </rPh>
    <phoneticPr fontId="26"/>
  </si>
  <si>
    <t>901-0223</t>
  </si>
  <si>
    <t>098-850-1950</t>
  </si>
  <si>
    <t>豊見城南高等学校</t>
  </si>
  <si>
    <t>南部農林</t>
    <rPh sb="0" eb="2">
      <t>ナンブ</t>
    </rPh>
    <rPh sb="2" eb="4">
      <t>ノウリン</t>
    </rPh>
    <phoneticPr fontId="26"/>
  </si>
  <si>
    <t>豊見城市字長堂182</t>
    <rPh sb="0" eb="3">
      <t>トミグスクソン</t>
    </rPh>
    <rPh sb="3" eb="4">
      <t>シ</t>
    </rPh>
    <rPh sb="4" eb="5">
      <t>アザ</t>
    </rPh>
    <rPh sb="5" eb="6">
      <t>ナガドウ</t>
    </rPh>
    <rPh sb="6" eb="7">
      <t>ドウ</t>
    </rPh>
    <phoneticPr fontId="26"/>
  </si>
  <si>
    <t>901-0203</t>
  </si>
  <si>
    <t>098-850-6006</t>
  </si>
  <si>
    <t>南部農林高等学校</t>
  </si>
  <si>
    <t>南部商業</t>
    <rPh sb="0" eb="2">
      <t>ナンブ</t>
    </rPh>
    <rPh sb="2" eb="4">
      <t>ショウギョウ</t>
    </rPh>
    <phoneticPr fontId="26"/>
  </si>
  <si>
    <t>八重瀬町字友寄850</t>
    <rPh sb="0" eb="3">
      <t>ヤエセ</t>
    </rPh>
    <rPh sb="3" eb="4">
      <t>マチ</t>
    </rPh>
    <rPh sb="4" eb="5">
      <t>アザ</t>
    </rPh>
    <rPh sb="5" eb="6">
      <t>トモ</t>
    </rPh>
    <rPh sb="6" eb="7">
      <t>ヨセ</t>
    </rPh>
    <phoneticPr fontId="26"/>
  </si>
  <si>
    <t>901-0411</t>
  </si>
  <si>
    <t>098-998-2401</t>
  </si>
  <si>
    <t>南部商業高等学校</t>
  </si>
  <si>
    <t>南部工業</t>
    <rPh sb="0" eb="2">
      <t>ナンブ</t>
    </rPh>
    <rPh sb="2" eb="4">
      <t>コウギョウ</t>
    </rPh>
    <phoneticPr fontId="26"/>
  </si>
  <si>
    <t>八重瀬町字富盛1338</t>
    <rPh sb="0" eb="3">
      <t>ヤエセ</t>
    </rPh>
    <rPh sb="3" eb="4">
      <t>マチ</t>
    </rPh>
    <rPh sb="4" eb="5">
      <t>アザ</t>
    </rPh>
    <rPh sb="5" eb="6">
      <t>トミ</t>
    </rPh>
    <rPh sb="6" eb="7">
      <t>モリ</t>
    </rPh>
    <phoneticPr fontId="26"/>
  </si>
  <si>
    <t>901-0402</t>
  </si>
  <si>
    <t>098-998-2313</t>
  </si>
  <si>
    <t>南部工業高等学校</t>
  </si>
  <si>
    <t>向陽</t>
    <rPh sb="0" eb="2">
      <t>コウヨウ</t>
    </rPh>
    <phoneticPr fontId="26"/>
  </si>
  <si>
    <t>八重瀬町字港川150</t>
    <rPh sb="0" eb="3">
      <t>ヤエセ</t>
    </rPh>
    <rPh sb="3" eb="4">
      <t>チョウ</t>
    </rPh>
    <rPh sb="4" eb="5">
      <t>アザ</t>
    </rPh>
    <rPh sb="5" eb="7">
      <t>ミナトガワ</t>
    </rPh>
    <phoneticPr fontId="26"/>
  </si>
  <si>
    <t>901-0511</t>
  </si>
  <si>
    <t>098-998-9324</t>
  </si>
  <si>
    <t>向陽高等学校</t>
  </si>
  <si>
    <t>沖縄水産</t>
    <rPh sb="0" eb="2">
      <t>オキナワ</t>
    </rPh>
    <rPh sb="2" eb="4">
      <t>スイサン</t>
    </rPh>
    <phoneticPr fontId="26"/>
  </si>
  <si>
    <t>糸満市西崎1-1-1</t>
    <rPh sb="0" eb="3">
      <t>イトマンシ</t>
    </rPh>
    <rPh sb="3" eb="5">
      <t>ニシザキ</t>
    </rPh>
    <phoneticPr fontId="26"/>
  </si>
  <si>
    <t>901-0305</t>
  </si>
  <si>
    <t>098-994-3483</t>
  </si>
  <si>
    <t>沖縄水産高等学校</t>
  </si>
  <si>
    <t>糸満</t>
    <rPh sb="0" eb="2">
      <t>イトマン</t>
    </rPh>
    <phoneticPr fontId="26"/>
  </si>
  <si>
    <t>糸満市字糸満1696-1</t>
    <rPh sb="0" eb="3">
      <t>イトマンシ</t>
    </rPh>
    <rPh sb="3" eb="4">
      <t>アザ</t>
    </rPh>
    <rPh sb="4" eb="6">
      <t>イトマン</t>
    </rPh>
    <phoneticPr fontId="26"/>
  </si>
  <si>
    <t>901-0361</t>
  </si>
  <si>
    <t>098-994-2012</t>
  </si>
  <si>
    <t>糸満高等学校</t>
  </si>
  <si>
    <t>久米島</t>
    <rPh sb="0" eb="2">
      <t>クメ</t>
    </rPh>
    <rPh sb="2" eb="3">
      <t>ジマ</t>
    </rPh>
    <phoneticPr fontId="26"/>
  </si>
  <si>
    <t>久米島町字嘉手苅727</t>
    <rPh sb="0" eb="2">
      <t>クメ</t>
    </rPh>
    <rPh sb="2" eb="3">
      <t>ジマ</t>
    </rPh>
    <rPh sb="3" eb="4">
      <t>マチ</t>
    </rPh>
    <rPh sb="4" eb="5">
      <t>アザ</t>
    </rPh>
    <rPh sb="5" eb="6">
      <t>カ</t>
    </rPh>
    <rPh sb="6" eb="7">
      <t>テ</t>
    </rPh>
    <rPh sb="7" eb="8">
      <t>カ</t>
    </rPh>
    <phoneticPr fontId="26"/>
  </si>
  <si>
    <t>901-3121</t>
  </si>
  <si>
    <t>098-985-2233</t>
  </si>
  <si>
    <t>久米島高等学校</t>
  </si>
  <si>
    <t>宮古</t>
    <rPh sb="0" eb="2">
      <t>ミヤコ</t>
    </rPh>
    <phoneticPr fontId="26"/>
  </si>
  <si>
    <t>宮古島市平良字西里718-1</t>
    <rPh sb="0" eb="2">
      <t>ミヤコ</t>
    </rPh>
    <rPh sb="2" eb="3">
      <t>ジマ</t>
    </rPh>
    <rPh sb="3" eb="4">
      <t>シ</t>
    </rPh>
    <rPh sb="4" eb="6">
      <t>タイラ</t>
    </rPh>
    <rPh sb="6" eb="7">
      <t>アザ</t>
    </rPh>
    <rPh sb="7" eb="9">
      <t>ニシザト</t>
    </rPh>
    <phoneticPr fontId="26"/>
  </si>
  <si>
    <t>906-0012</t>
  </si>
  <si>
    <t>0980-72-2118</t>
  </si>
  <si>
    <t>宮古高等学校</t>
  </si>
  <si>
    <t>宮古総合実業</t>
    <rPh sb="0" eb="2">
      <t>ミヤコ</t>
    </rPh>
    <rPh sb="2" eb="4">
      <t>ソウゴウ</t>
    </rPh>
    <rPh sb="4" eb="6">
      <t>ジツギョウ</t>
    </rPh>
    <phoneticPr fontId="26"/>
  </si>
  <si>
    <t>宮古島市平良字下里280</t>
    <rPh sb="0" eb="3">
      <t>ミヤコジマ</t>
    </rPh>
    <rPh sb="3" eb="4">
      <t>シ</t>
    </rPh>
    <rPh sb="4" eb="6">
      <t>タイラ</t>
    </rPh>
    <rPh sb="6" eb="7">
      <t>アザ</t>
    </rPh>
    <rPh sb="7" eb="9">
      <t>シモザト</t>
    </rPh>
    <phoneticPr fontId="26"/>
  </si>
  <si>
    <t>906-0013</t>
  </si>
  <si>
    <t>0980-72-2249</t>
  </si>
  <si>
    <t>宮古総合実業高等学校</t>
  </si>
  <si>
    <t>宮古工業</t>
    <rPh sb="0" eb="2">
      <t>ミヤコ</t>
    </rPh>
    <rPh sb="2" eb="4">
      <t>コウギョウ</t>
    </rPh>
    <phoneticPr fontId="26"/>
  </si>
  <si>
    <t>宮古島市平良字東仲宗根968-4</t>
    <rPh sb="0" eb="3">
      <t>ミヤコジマ</t>
    </rPh>
    <rPh sb="3" eb="4">
      <t>シ</t>
    </rPh>
    <rPh sb="4" eb="6">
      <t>タイラ</t>
    </rPh>
    <rPh sb="6" eb="7">
      <t>アザ</t>
    </rPh>
    <rPh sb="7" eb="8">
      <t>ヒガシ</t>
    </rPh>
    <rPh sb="8" eb="11">
      <t>ナカソネ</t>
    </rPh>
    <phoneticPr fontId="26"/>
  </si>
  <si>
    <t>906-0007</t>
  </si>
  <si>
    <t>0980-72-3185</t>
  </si>
  <si>
    <t>宮古工業高等学校</t>
  </si>
  <si>
    <t>八重山農林</t>
    <rPh sb="0" eb="3">
      <t>ヤエヤマ</t>
    </rPh>
    <rPh sb="3" eb="5">
      <t>ノウリン</t>
    </rPh>
    <phoneticPr fontId="26"/>
  </si>
  <si>
    <t>石垣市字大川477-1</t>
    <rPh sb="0" eb="3">
      <t>イシガキシ</t>
    </rPh>
    <rPh sb="3" eb="4">
      <t>アザ</t>
    </rPh>
    <rPh sb="4" eb="6">
      <t>オオカワ</t>
    </rPh>
    <phoneticPr fontId="26"/>
  </si>
  <si>
    <t>907-0022</t>
  </si>
  <si>
    <t>0980-82-3955</t>
  </si>
  <si>
    <t>八重山農林高等学校</t>
  </si>
  <si>
    <t>八重山商工</t>
    <rPh sb="0" eb="3">
      <t>ヤエヤマ</t>
    </rPh>
    <rPh sb="3" eb="4">
      <t>ショウ</t>
    </rPh>
    <rPh sb="4" eb="5">
      <t>コウ</t>
    </rPh>
    <phoneticPr fontId="26"/>
  </si>
  <si>
    <t>石垣市字真栄里180</t>
    <rPh sb="0" eb="3">
      <t>イシガキシ</t>
    </rPh>
    <rPh sb="3" eb="4">
      <t>アザ</t>
    </rPh>
    <rPh sb="4" eb="5">
      <t>マ</t>
    </rPh>
    <rPh sb="5" eb="6">
      <t>エイ</t>
    </rPh>
    <rPh sb="6" eb="7">
      <t>サト</t>
    </rPh>
    <phoneticPr fontId="26"/>
  </si>
  <si>
    <t>907-0002</t>
  </si>
  <si>
    <t>0980-82-3892</t>
  </si>
  <si>
    <t>八重山商工高等学校</t>
  </si>
  <si>
    <t>八重山</t>
  </si>
  <si>
    <t>石垣市字登野城275</t>
    <rPh sb="0" eb="3">
      <t>イシガキシ</t>
    </rPh>
    <rPh sb="3" eb="4">
      <t>アザ</t>
    </rPh>
    <rPh sb="4" eb="5">
      <t>ト</t>
    </rPh>
    <rPh sb="5" eb="6">
      <t>ノ</t>
    </rPh>
    <rPh sb="6" eb="7">
      <t>シロ</t>
    </rPh>
    <phoneticPr fontId="26"/>
  </si>
  <si>
    <t>907-0004</t>
  </si>
  <si>
    <t>0980-82-3972</t>
  </si>
  <si>
    <t>八重山高等学校</t>
  </si>
  <si>
    <t>鏡が丘特別支援</t>
    <rPh sb="3" eb="5">
      <t>トクベツ</t>
    </rPh>
    <rPh sb="5" eb="7">
      <t>シエン</t>
    </rPh>
    <phoneticPr fontId="4"/>
  </si>
  <si>
    <t>浦添市字当山3-2-7</t>
    <rPh sb="0" eb="3">
      <t>ウラソエシ</t>
    </rPh>
    <rPh sb="3" eb="4">
      <t>ジ</t>
    </rPh>
    <rPh sb="4" eb="6">
      <t>トウヤマ</t>
    </rPh>
    <phoneticPr fontId="4"/>
  </si>
  <si>
    <t>901-2104</t>
  </si>
  <si>
    <t>098-877-4940</t>
  </si>
  <si>
    <t>学校</t>
    <rPh sb="0" eb="2">
      <t>ガッコウ</t>
    </rPh>
    <phoneticPr fontId="4"/>
  </si>
  <si>
    <t>鏡が丘特別支援学校</t>
  </si>
  <si>
    <t>沖縄高等特別支援</t>
    <rPh sb="4" eb="6">
      <t>トクベツ</t>
    </rPh>
    <rPh sb="6" eb="8">
      <t>シエン</t>
    </rPh>
    <phoneticPr fontId="4"/>
  </si>
  <si>
    <t>うるま市字田場1243</t>
    <rPh sb="3" eb="4">
      <t>シ</t>
    </rPh>
    <rPh sb="4" eb="5">
      <t>アザ</t>
    </rPh>
    <rPh sb="5" eb="7">
      <t>タバ</t>
    </rPh>
    <phoneticPr fontId="26"/>
  </si>
  <si>
    <t>098-973-1661</t>
  </si>
  <si>
    <t>沖縄高等特別支援学校</t>
  </si>
  <si>
    <t>泊</t>
    <rPh sb="0" eb="1">
      <t>トマリ</t>
    </rPh>
    <phoneticPr fontId="4"/>
  </si>
  <si>
    <t>那覇市泊3-19-2</t>
    <rPh sb="0" eb="3">
      <t>ナハシ</t>
    </rPh>
    <rPh sb="3" eb="4">
      <t>トマリ</t>
    </rPh>
    <phoneticPr fontId="26"/>
  </si>
  <si>
    <t>900-0012</t>
  </si>
  <si>
    <t>098-868-8246</t>
  </si>
  <si>
    <t>泊高等学校</t>
  </si>
  <si>
    <t>星槎国際</t>
    <rPh sb="0" eb="1">
      <t>ホシ</t>
    </rPh>
    <rPh sb="1" eb="2">
      <t>ジャ</t>
    </rPh>
    <rPh sb="2" eb="4">
      <t>コクサイ</t>
    </rPh>
    <phoneticPr fontId="4"/>
  </si>
  <si>
    <t>沖縄市諸見里3-7-1</t>
    <rPh sb="0" eb="3">
      <t>オキナワシ</t>
    </rPh>
    <rPh sb="3" eb="6">
      <t>モロミザト</t>
    </rPh>
    <phoneticPr fontId="4"/>
  </si>
  <si>
    <t>904-0032</t>
  </si>
  <si>
    <t>098-931-1003</t>
  </si>
  <si>
    <t>星槎国際高等学校</t>
  </si>
  <si>
    <t>美咲特別支援</t>
    <rPh sb="0" eb="2">
      <t>ミサキ</t>
    </rPh>
    <rPh sb="2" eb="4">
      <t>トクベツ</t>
    </rPh>
    <rPh sb="4" eb="6">
      <t>シエン</t>
    </rPh>
    <phoneticPr fontId="20"/>
  </si>
  <si>
    <t>沖縄市美里4-18-1</t>
    <rPh sb="0" eb="2">
      <t>オキナワ</t>
    </rPh>
    <rPh sb="2" eb="3">
      <t>シ</t>
    </rPh>
    <rPh sb="3" eb="5">
      <t>ミサト</t>
    </rPh>
    <phoneticPr fontId="4"/>
  </si>
  <si>
    <t>904-2153</t>
  </si>
  <si>
    <t>098-938-1037</t>
  </si>
  <si>
    <t>美咲特別支援学校</t>
  </si>
  <si>
    <t>KBC未来沖縄</t>
    <rPh sb="3" eb="5">
      <t>ミライ</t>
    </rPh>
    <rPh sb="5" eb="7">
      <t>オキナワ</t>
    </rPh>
    <phoneticPr fontId="4"/>
  </si>
  <si>
    <t>那覇市東町23-1　2F</t>
    <rPh sb="3" eb="4">
      <t>ヒガシ</t>
    </rPh>
    <rPh sb="4" eb="5">
      <t>マチ</t>
    </rPh>
    <phoneticPr fontId="26"/>
  </si>
  <si>
    <t>900-0034</t>
  </si>
  <si>
    <t>098-863-0936</t>
  </si>
  <si>
    <t>未来高等学校</t>
  </si>
  <si>
    <t>宮古特別支援</t>
    <rPh sb="0" eb="2">
      <t>ミヤコ</t>
    </rPh>
    <rPh sb="2" eb="4">
      <t>トクベツ</t>
    </rPh>
    <rPh sb="4" eb="6">
      <t>シエン</t>
    </rPh>
    <phoneticPr fontId="4"/>
  </si>
  <si>
    <t>宮古島市平良字狩俣4005-1</t>
  </si>
  <si>
    <t>906-0002</t>
  </si>
  <si>
    <t>0980-72-5117</t>
  </si>
  <si>
    <t>宮古特別支援学校</t>
  </si>
  <si>
    <t>仙台育英学園</t>
    <rPh sb="0" eb="2">
      <t>センダイ</t>
    </rPh>
    <rPh sb="2" eb="4">
      <t>イクエイ</t>
    </rPh>
    <rPh sb="4" eb="6">
      <t>ガクエン</t>
    </rPh>
    <phoneticPr fontId="4"/>
  </si>
  <si>
    <t>沖縄市上地1-1-1 B-102</t>
    <rPh sb="0" eb="2">
      <t>オキナワ</t>
    </rPh>
    <rPh sb="2" eb="3">
      <t>シ</t>
    </rPh>
    <rPh sb="3" eb="5">
      <t>ウエチ</t>
    </rPh>
    <phoneticPr fontId="4"/>
  </si>
  <si>
    <t>904-0031</t>
  </si>
  <si>
    <t>098-923-2286</t>
  </si>
  <si>
    <t>仙台育英高等学校</t>
  </si>
  <si>
    <t>西崎特別支援</t>
    <rPh sb="0" eb="2">
      <t>ニシザキ</t>
    </rPh>
    <rPh sb="2" eb="4">
      <t>トクベツ</t>
    </rPh>
    <rPh sb="4" eb="6">
      <t>シエン</t>
    </rPh>
    <phoneticPr fontId="4"/>
  </si>
  <si>
    <t>糸満市西崎1-1-2</t>
    <rPh sb="0" eb="3">
      <t>イトマンシ</t>
    </rPh>
    <rPh sb="3" eb="5">
      <t>ニシザキ</t>
    </rPh>
    <phoneticPr fontId="4"/>
  </si>
  <si>
    <t>098-994-6855</t>
  </si>
  <si>
    <t>西崎特別支援学校</t>
  </si>
  <si>
    <t>大平特別支援</t>
    <rPh sb="0" eb="2">
      <t>オオヒラ</t>
    </rPh>
    <rPh sb="2" eb="4">
      <t>トクベツ</t>
    </rPh>
    <rPh sb="4" eb="6">
      <t>シエン</t>
    </rPh>
    <phoneticPr fontId="4"/>
  </si>
  <si>
    <t>浦添市大平1-27-1</t>
    <rPh sb="0" eb="3">
      <t>ウラソエシ</t>
    </rPh>
    <rPh sb="3" eb="5">
      <t>オオヒラ</t>
    </rPh>
    <phoneticPr fontId="4"/>
  </si>
  <si>
    <t>098-877-4941</t>
  </si>
  <si>
    <t>大平特別支援学校</t>
  </si>
  <si>
    <t>日本ウェルネス沖縄</t>
    <rPh sb="0" eb="2">
      <t>ニホン</t>
    </rPh>
    <rPh sb="7" eb="9">
      <t>オキナワ</t>
    </rPh>
    <phoneticPr fontId="4"/>
  </si>
  <si>
    <t>うるま市石川赤崎2-20-1 1号館3階</t>
    <rPh sb="3" eb="4">
      <t>シ</t>
    </rPh>
    <rPh sb="4" eb="6">
      <t>イシカワ</t>
    </rPh>
    <rPh sb="6" eb="8">
      <t>アカサキ</t>
    </rPh>
    <rPh sb="16" eb="18">
      <t>ゴウカン</t>
    </rPh>
    <rPh sb="19" eb="20">
      <t>カイ</t>
    </rPh>
    <phoneticPr fontId="4"/>
  </si>
  <si>
    <t>901-1103</t>
  </si>
  <si>
    <t>098-901-7630</t>
  </si>
  <si>
    <t>日本ウェルネス高等学校</t>
  </si>
  <si>
    <t>中部農林高等支援</t>
    <rPh sb="0" eb="2">
      <t>チュウブ</t>
    </rPh>
    <rPh sb="2" eb="4">
      <t>ノウリン</t>
    </rPh>
    <rPh sb="4" eb="6">
      <t>コウトウ</t>
    </rPh>
    <rPh sb="6" eb="8">
      <t>シエン</t>
    </rPh>
    <phoneticPr fontId="4"/>
  </si>
  <si>
    <t>うるま市字田場1570</t>
    <rPh sb="3" eb="4">
      <t>シ</t>
    </rPh>
    <rPh sb="4" eb="5">
      <t>アザ</t>
    </rPh>
    <rPh sb="5" eb="7">
      <t>タバ</t>
    </rPh>
    <phoneticPr fontId="4"/>
  </si>
  <si>
    <t>中部農林高等支援学校</t>
  </si>
  <si>
    <t>陽明高等支援</t>
    <rPh sb="0" eb="2">
      <t>ヨウメイ</t>
    </rPh>
    <rPh sb="2" eb="4">
      <t>コウトウ</t>
    </rPh>
    <rPh sb="4" eb="6">
      <t>シエン</t>
    </rPh>
    <phoneticPr fontId="4"/>
  </si>
  <si>
    <t>浦添市字大平488</t>
    <rPh sb="0" eb="3">
      <t>ウラソエシ</t>
    </rPh>
    <rPh sb="3" eb="4">
      <t>アザ</t>
    </rPh>
    <rPh sb="4" eb="6">
      <t>オオヒラ</t>
    </rPh>
    <phoneticPr fontId="4"/>
  </si>
  <si>
    <t>陽明高等支援学校</t>
  </si>
  <si>
    <t>南風原高等支援</t>
    <rPh sb="0" eb="3">
      <t>ハエバル</t>
    </rPh>
    <rPh sb="3" eb="5">
      <t>コウトウ</t>
    </rPh>
    <rPh sb="5" eb="7">
      <t>シエン</t>
    </rPh>
    <phoneticPr fontId="4"/>
  </si>
  <si>
    <t>島尻郡南風原町字津嘉山1140</t>
    <rPh sb="0" eb="3">
      <t>シマジリグン</t>
    </rPh>
    <rPh sb="3" eb="7">
      <t>ハエバルチョウ</t>
    </rPh>
    <rPh sb="7" eb="8">
      <t>アザ</t>
    </rPh>
    <rPh sb="8" eb="9">
      <t>ツ</t>
    </rPh>
    <phoneticPr fontId="4"/>
  </si>
  <si>
    <t>南風原高等支援学校</t>
  </si>
  <si>
    <t>やえせ高等支援</t>
    <rPh sb="3" eb="5">
      <t>コウトウ</t>
    </rPh>
    <rPh sb="5" eb="7">
      <t>シエン</t>
    </rPh>
    <phoneticPr fontId="4"/>
  </si>
  <si>
    <t>島尻郡八重瀬町字友寄850</t>
    <rPh sb="0" eb="3">
      <t>シマジリグン</t>
    </rPh>
    <rPh sb="3" eb="6">
      <t>ヤエセ</t>
    </rPh>
    <rPh sb="6" eb="7">
      <t>マチ</t>
    </rPh>
    <rPh sb="7" eb="8">
      <t>アザ</t>
    </rPh>
    <rPh sb="8" eb="9">
      <t>トモ</t>
    </rPh>
    <phoneticPr fontId="4"/>
  </si>
  <si>
    <t>やえせ高等支援学校</t>
  </si>
  <si>
    <t>はなさき支援</t>
    <rPh sb="4" eb="6">
      <t>シエン</t>
    </rPh>
    <phoneticPr fontId="4"/>
  </si>
  <si>
    <t>沖縄県中頭郡北中城村屋宜原415</t>
  </si>
  <si>
    <t>901-2304</t>
  </si>
  <si>
    <t>098-989-0192</t>
  </si>
  <si>
    <t>はなさき支援学校</t>
    <rPh sb="4" eb="6">
      <t>シエン</t>
    </rPh>
    <rPh sb="6" eb="8">
      <t>ガッコウ</t>
    </rPh>
    <phoneticPr fontId="4"/>
  </si>
  <si>
    <t>鹿島朝日・沖縄</t>
    <rPh sb="0" eb="2">
      <t>カシマ</t>
    </rPh>
    <rPh sb="2" eb="4">
      <t>アサヒ</t>
    </rPh>
    <rPh sb="5" eb="7">
      <t>オキナワ</t>
    </rPh>
    <phoneticPr fontId="4"/>
  </si>
  <si>
    <t>沖縄市安慶田5-1-16 2F</t>
    <rPh sb="2" eb="3">
      <t>シ</t>
    </rPh>
    <rPh sb="3" eb="4">
      <t>アン</t>
    </rPh>
    <rPh sb="4" eb="5">
      <t>ケイ</t>
    </rPh>
    <rPh sb="5" eb="6">
      <t>タ</t>
    </rPh>
    <phoneticPr fontId="4"/>
  </si>
  <si>
    <t>904-0013</t>
  </si>
  <si>
    <t>098-923-0547</t>
  </si>
  <si>
    <t>鹿島朝日高等学校</t>
    <rPh sb="0" eb="2">
      <t>カシマ</t>
    </rPh>
    <rPh sb="2" eb="4">
      <t>アサヒ</t>
    </rPh>
    <rPh sb="4" eb="6">
      <t>コウトウ</t>
    </rPh>
    <rPh sb="6" eb="8">
      <t>ガッコウ</t>
    </rPh>
    <phoneticPr fontId="4"/>
  </si>
  <si>
    <t>クラーク・那覇大育</t>
    <rPh sb="5" eb="7">
      <t>ナハ</t>
    </rPh>
    <rPh sb="7" eb="8">
      <t>ダイ</t>
    </rPh>
    <rPh sb="8" eb="9">
      <t>イク</t>
    </rPh>
    <phoneticPr fontId="4"/>
  </si>
  <si>
    <t>那覇市大道5-1</t>
    <rPh sb="0" eb="3">
      <t>ナハシ</t>
    </rPh>
    <rPh sb="3" eb="5">
      <t>ダイドウ</t>
    </rPh>
    <phoneticPr fontId="4"/>
  </si>
  <si>
    <t>902-0066</t>
  </si>
  <si>
    <t>098-885-5312</t>
  </si>
  <si>
    <t>クラーク記念国際高等学校 那覇大育キャンパス</t>
  </si>
  <si>
    <t>参加申込用紙［男子駅伝］</t>
    <rPh sb="0" eb="2">
      <t>サンカ</t>
    </rPh>
    <rPh sb="2" eb="4">
      <t>モウシコミ</t>
    </rPh>
    <rPh sb="4" eb="6">
      <t>ヨウシ</t>
    </rPh>
    <rPh sb="7" eb="9">
      <t>ダンシ</t>
    </rPh>
    <rPh sb="9" eb="11">
      <t>エキデン</t>
    </rPh>
    <phoneticPr fontId="2"/>
  </si>
  <si>
    <t>学校番号</t>
    <rPh sb="0" eb="2">
      <t>ガッコウ</t>
    </rPh>
    <rPh sb="2" eb="4">
      <t>バンゴウ</t>
    </rPh>
    <phoneticPr fontId="2"/>
  </si>
  <si>
    <t>学 校 名</t>
    <rPh sb="0" eb="5">
      <t>ガッコウメイ</t>
    </rPh>
    <phoneticPr fontId="20"/>
  </si>
  <si>
    <t>所　　在　　地</t>
    <rPh sb="0" eb="7">
      <t>ショザイチ</t>
    </rPh>
    <phoneticPr fontId="20"/>
  </si>
  <si>
    <t>郵便番号</t>
    <rPh sb="0" eb="2">
      <t>ユウビン</t>
    </rPh>
    <rPh sb="2" eb="4">
      <t>バンゴウ</t>
    </rPh>
    <phoneticPr fontId="20"/>
  </si>
  <si>
    <t>電 話 番 号 等</t>
    <rPh sb="0" eb="3">
      <t>デンワ</t>
    </rPh>
    <rPh sb="4" eb="5">
      <t>バンゴウ</t>
    </rPh>
    <rPh sb="6" eb="7">
      <t>ゴウ</t>
    </rPh>
    <rPh sb="8" eb="9">
      <t>トウ</t>
    </rPh>
    <phoneticPr fontId="20"/>
  </si>
  <si>
    <t>高等学校/学校</t>
    <rPh sb="0" eb="2">
      <t>コウトウ</t>
    </rPh>
    <rPh sb="2" eb="4">
      <t>ガッコウ</t>
    </rPh>
    <rPh sb="5" eb="7">
      <t>ガッコウ</t>
    </rPh>
    <phoneticPr fontId="2"/>
  </si>
  <si>
    <t>正式名称</t>
    <rPh sb="0" eb="2">
      <t>セイシキ</t>
    </rPh>
    <rPh sb="2" eb="4">
      <t>メイショウ</t>
    </rPh>
    <phoneticPr fontId="2"/>
  </si>
  <si>
    <t>オーダー用紙［女子駅伝］</t>
    <rPh sb="4" eb="6">
      <t>ヨウシ</t>
    </rPh>
    <rPh sb="7" eb="9">
      <t>ジョシ</t>
    </rPh>
    <rPh sb="9" eb="11">
      <t>エキデン</t>
    </rPh>
    <phoneticPr fontId="2"/>
  </si>
  <si>
    <t>学校名</t>
    <rPh sb="0" eb="2">
      <t>ガッコウ</t>
    </rPh>
    <rPh sb="2" eb="3">
      <t>メイ</t>
    </rPh>
    <phoneticPr fontId="8"/>
  </si>
  <si>
    <t>区　間
距　離</t>
    <rPh sb="0" eb="1">
      <t>ク</t>
    </rPh>
    <rPh sb="2" eb="3">
      <t>カン</t>
    </rPh>
    <rPh sb="4" eb="5">
      <t>キョ</t>
    </rPh>
    <rPh sb="6" eb="7">
      <t>ハナレ</t>
    </rPh>
    <phoneticPr fontId="8"/>
  </si>
  <si>
    <t>申込No.</t>
    <rPh sb="0" eb="2">
      <t>モウシコ</t>
    </rPh>
    <phoneticPr fontId="8"/>
  </si>
  <si>
    <t>選　手　名</t>
    <rPh sb="0" eb="1">
      <t>セン</t>
    </rPh>
    <rPh sb="2" eb="3">
      <t>テ</t>
    </rPh>
    <rPh sb="4" eb="5">
      <t>メイ</t>
    </rPh>
    <phoneticPr fontId="8"/>
  </si>
  <si>
    <t>学　年</t>
    <rPh sb="0" eb="1">
      <t>ガク</t>
    </rPh>
    <rPh sb="2" eb="3">
      <t>トシ</t>
    </rPh>
    <phoneticPr fontId="8"/>
  </si>
  <si>
    <t>第１区
6㎞</t>
    <rPh sb="0" eb="1">
      <t>ダイ</t>
    </rPh>
    <rPh sb="2" eb="3">
      <t>ク</t>
    </rPh>
    <phoneticPr fontId="8"/>
  </si>
  <si>
    <t>申込ナンバーを入力</t>
    <rPh sb="0" eb="2">
      <t>モウシコミ</t>
    </rPh>
    <rPh sb="7" eb="9">
      <t>ニュウリョク</t>
    </rPh>
    <phoneticPr fontId="2"/>
  </si>
  <si>
    <t>第２区
4.0975㎞</t>
    <rPh sb="0" eb="1">
      <t>ダイ</t>
    </rPh>
    <rPh sb="2" eb="3">
      <t>ク</t>
    </rPh>
    <phoneticPr fontId="8"/>
  </si>
  <si>
    <t>第３区
3㎞</t>
    <rPh sb="0" eb="1">
      <t>ダイ</t>
    </rPh>
    <rPh sb="2" eb="3">
      <t>ク</t>
    </rPh>
    <phoneticPr fontId="8"/>
  </si>
  <si>
    <t>第４区
3㎞</t>
    <rPh sb="0" eb="1">
      <t>ダイ</t>
    </rPh>
    <rPh sb="2" eb="3">
      <t>ク</t>
    </rPh>
    <phoneticPr fontId="8"/>
  </si>
  <si>
    <t>第５区
5㎞</t>
    <rPh sb="0" eb="1">
      <t>ダイ</t>
    </rPh>
    <rPh sb="2" eb="3">
      <t>ク</t>
    </rPh>
    <phoneticPr fontId="8"/>
  </si>
  <si>
    <t>補員区分</t>
    <rPh sb="0" eb="1">
      <t>ホ</t>
    </rPh>
    <rPh sb="1" eb="2">
      <t>イン</t>
    </rPh>
    <rPh sb="2" eb="4">
      <t>クブン</t>
    </rPh>
    <phoneticPr fontId="8"/>
  </si>
  <si>
    <t>Ａ</t>
    <phoneticPr fontId="8"/>
  </si>
  <si>
    <t>Ｂ</t>
    <phoneticPr fontId="2"/>
  </si>
  <si>
    <t>Ｃ</t>
    <phoneticPr fontId="2"/>
  </si>
  <si>
    <t>********************* 以下は、事務局記入欄 *********************</t>
    <rPh sb="22" eb="24">
      <t>イカ</t>
    </rPh>
    <rPh sb="26" eb="29">
      <t>ジムキョク</t>
    </rPh>
    <rPh sb="29" eb="31">
      <t>キニュウ</t>
    </rPh>
    <rPh sb="31" eb="32">
      <t>ラン</t>
    </rPh>
    <phoneticPr fontId="2"/>
  </si>
  <si>
    <t>学校
番号</t>
    <rPh sb="0" eb="2">
      <t>ガッコウ</t>
    </rPh>
    <rPh sb="3" eb="5">
      <t>バンゴウ</t>
    </rPh>
    <phoneticPr fontId="2"/>
  </si>
  <si>
    <t>１区レーン
抽選結果</t>
    <rPh sb="1" eb="2">
      <t>ク</t>
    </rPh>
    <rPh sb="6" eb="8">
      <t>チュウセン</t>
    </rPh>
    <rPh sb="8" eb="10">
      <t>ケッカ</t>
    </rPh>
    <phoneticPr fontId="2"/>
  </si>
  <si>
    <t>←抽選後、事務局で記入</t>
    <rPh sb="1" eb="3">
      <t>チュウセン</t>
    </rPh>
    <rPh sb="3" eb="4">
      <t>ゴ</t>
    </rPh>
    <rPh sb="5" eb="8">
      <t>ジムキョク</t>
    </rPh>
    <rPh sb="9" eb="11">
      <t>キニュウ</t>
    </rPh>
    <phoneticPr fontId="2"/>
  </si>
  <si>
    <t>オーダー用紙［男子駅伝］</t>
    <rPh sb="4" eb="5">
      <t>ヨウ</t>
    </rPh>
    <rPh sb="5" eb="6">
      <t>カミ</t>
    </rPh>
    <rPh sb="7" eb="8">
      <t>オトコ</t>
    </rPh>
    <rPh sb="8" eb="9">
      <t>コ</t>
    </rPh>
    <rPh sb="9" eb="11">
      <t>エキデン</t>
    </rPh>
    <phoneticPr fontId="8"/>
  </si>
  <si>
    <t>申込ナンバーを入力</t>
    <phoneticPr fontId="2"/>
  </si>
  <si>
    <t>補員区分</t>
    <rPh sb="0" eb="2">
      <t>ホイン</t>
    </rPh>
    <rPh sb="2" eb="4">
      <t>クブン</t>
    </rPh>
    <phoneticPr fontId="8"/>
  </si>
  <si>
    <t>エントリー変更届［　男子　・　女子　］</t>
    <rPh sb="5" eb="7">
      <t>ヘンコウ</t>
    </rPh>
    <rPh sb="10" eb="12">
      <t>ダンシ</t>
    </rPh>
    <rPh sb="15" eb="17">
      <t>ジョシ</t>
    </rPh>
    <phoneticPr fontId="8"/>
  </si>
  <si>
    <t>【変更の理由】</t>
    <phoneticPr fontId="8"/>
  </si>
  <si>
    <t>※競技前日の監督会議前に診断書等の必要書類と本用紙を大会本部に提出</t>
    <rPh sb="1" eb="3">
      <t>キョウギ</t>
    </rPh>
    <rPh sb="3" eb="5">
      <t>ゼンジツ</t>
    </rPh>
    <rPh sb="6" eb="8">
      <t>カントク</t>
    </rPh>
    <rPh sb="8" eb="10">
      <t>カイギ</t>
    </rPh>
    <rPh sb="10" eb="11">
      <t>マエ</t>
    </rPh>
    <rPh sb="12" eb="15">
      <t>シンダンショ</t>
    </rPh>
    <rPh sb="15" eb="16">
      <t>トウ</t>
    </rPh>
    <rPh sb="17" eb="19">
      <t>ヒツヨウ</t>
    </rPh>
    <rPh sb="19" eb="21">
      <t>ショルイ</t>
    </rPh>
    <rPh sb="22" eb="23">
      <t>ホン</t>
    </rPh>
    <rPh sb="23" eb="25">
      <t>ヨウシ</t>
    </rPh>
    <rPh sb="26" eb="30">
      <t>タイカイホンブ</t>
    </rPh>
    <phoneticPr fontId="8"/>
  </si>
  <si>
    <t>No</t>
    <phoneticPr fontId="2"/>
  </si>
  <si>
    <t>DB</t>
    <phoneticPr fontId="2"/>
  </si>
  <si>
    <t>N1</t>
    <phoneticPr fontId="2"/>
  </si>
  <si>
    <t>N2</t>
    <phoneticPr fontId="2"/>
  </si>
  <si>
    <t>N3</t>
  </si>
  <si>
    <t>GR</t>
    <phoneticPr fontId="2"/>
  </si>
  <si>
    <t>SX</t>
    <phoneticPr fontId="2"/>
  </si>
  <si>
    <t>ZK</t>
    <phoneticPr fontId="2"/>
  </si>
  <si>
    <t>MC</t>
    <phoneticPr fontId="2"/>
  </si>
  <si>
    <t>KC</t>
    <phoneticPr fontId="2"/>
  </si>
  <si>
    <t>S1</t>
    <phoneticPr fontId="2"/>
  </si>
  <si>
    <t>ビブス</t>
  </si>
  <si>
    <t>学校名</t>
    <rPh sb="0" eb="2">
      <t>ガッコウ</t>
    </rPh>
    <rPh sb="2" eb="3">
      <t>メイ</t>
    </rPh>
    <phoneticPr fontId="1"/>
  </si>
  <si>
    <t>監督</t>
    <rPh sb="0" eb="2">
      <t>カントク</t>
    </rPh>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</si>
  <si>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</si>
  <si>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</si>
  <si>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</si>
  <si>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</si>
  <si>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</si>
  <si>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</si>
  <si>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</si>
  <si>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</si>
  <si>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AKAMINE</t>
  </si>
  <si>
    <t>Ren</t>
  </si>
  <si>
    <t>令和７年度 沖縄県高等学校新人体育大会</t>
    <rPh sb="0" eb="1">
      <t>レイ</t>
    </rPh>
    <rPh sb="1" eb="2">
      <t>ワ</t>
    </rPh>
    <rPh sb="3" eb="5">
      <t>ネンド</t>
    </rPh>
    <rPh sb="6" eb="9">
      <t>オキナワケン</t>
    </rPh>
    <rPh sb="9" eb="11">
      <t>コウトウ</t>
    </rPh>
    <rPh sb="11" eb="13">
      <t>ガッコウ</t>
    </rPh>
    <rPh sb="13" eb="15">
      <t>シンジン</t>
    </rPh>
    <rPh sb="15" eb="17">
      <t>タイイク</t>
    </rPh>
    <rPh sb="17" eb="19">
      <t>タイカイ</t>
    </rPh>
    <phoneticPr fontId="8"/>
  </si>
  <si>
    <t>１．「女子選手」「男子選手」シートに学校番号を入力　→学校名・電話番号・住所が自動で表示</t>
    <rPh sb="3" eb="5">
      <t>ジョシ</t>
    </rPh>
    <rPh sb="5" eb="7">
      <t>センシュ</t>
    </rPh>
    <rPh sb="9" eb="11">
      <t>ダンシ</t>
    </rPh>
    <rPh sb="11" eb="13">
      <t>センシュ</t>
    </rPh>
    <rPh sb="18" eb="20">
      <t>ガッコウ</t>
    </rPh>
    <rPh sb="20" eb="22">
      <t>バンゴウ</t>
    </rPh>
    <rPh sb="23" eb="25">
      <t>ニュウリョク</t>
    </rPh>
    <rPh sb="27" eb="29">
      <t>ガッコウ</t>
    </rPh>
    <rPh sb="29" eb="30">
      <t>メイ</t>
    </rPh>
    <rPh sb="31" eb="33">
      <t>デンワ</t>
    </rPh>
    <rPh sb="33" eb="35">
      <t>バンゴウ</t>
    </rPh>
    <rPh sb="36" eb="38">
      <t>ジュウショ</t>
    </rPh>
    <rPh sb="39" eb="41">
      <t>ジドウ</t>
    </rPh>
    <rPh sb="42" eb="44">
      <t>ヒョウジ</t>
    </rPh>
    <phoneticPr fontId="2"/>
  </si>
  <si>
    <t>３．「女子選手」「男子選手」シートに申込生徒の登録番号を入力</t>
    <rPh sb="3" eb="5">
      <t>ジョシ</t>
    </rPh>
    <rPh sb="5" eb="7">
      <t>センシュ</t>
    </rPh>
    <rPh sb="9" eb="11">
      <t>ダンシ</t>
    </rPh>
    <rPh sb="11" eb="13">
      <t>センシュ</t>
    </rPh>
    <rPh sb="18" eb="20">
      <t>モウシコミ</t>
    </rPh>
    <rPh sb="20" eb="22">
      <t>セイト</t>
    </rPh>
    <rPh sb="23" eb="27">
      <t>トウロクバンゴウ</t>
    </rPh>
    <rPh sb="28" eb="30">
      <t>ニュウリョク</t>
    </rPh>
    <phoneticPr fontId="2"/>
  </si>
  <si>
    <t>４．「女子選手」「男子選手」シートに申込生徒の情報を直接入力</t>
    <rPh sb="3" eb="5">
      <t>ジョシ</t>
    </rPh>
    <rPh sb="5" eb="7">
      <t>センシュ</t>
    </rPh>
    <rPh sb="9" eb="11">
      <t>ダンシ</t>
    </rPh>
    <rPh sb="11" eb="13">
      <t>センシュ</t>
    </rPh>
    <rPh sb="18" eb="20">
      <t>モウシコミ</t>
    </rPh>
    <rPh sb="20" eb="22">
      <t>セイト</t>
    </rPh>
    <rPh sb="23" eb="25">
      <t>ジョウホウ</t>
    </rPh>
    <rPh sb="26" eb="28">
      <t>チョクセツ</t>
    </rPh>
    <rPh sb="28" eb="30">
      <t>ニュウリョク</t>
    </rPh>
    <phoneticPr fontId="2"/>
  </si>
  <si>
    <t>１．「女子（男子）オーダー」シートに申込No.を入力→選手名、フリガナ、学年が自動で表示</t>
    <rPh sb="3" eb="5">
      <t>ジョシ</t>
    </rPh>
    <rPh sb="6" eb="8">
      <t>ダンシ</t>
    </rPh>
    <rPh sb="18" eb="20">
      <t>モウシコミ</t>
    </rPh>
    <rPh sb="24" eb="26">
      <t>ニュウリョク</t>
    </rPh>
    <rPh sb="27" eb="30">
      <t>センシュメイ</t>
    </rPh>
    <rPh sb="36" eb="38">
      <t>ガクネン</t>
    </rPh>
    <rPh sb="39" eb="41">
      <t>ジドウ</t>
    </rPh>
    <rPh sb="42" eb="44">
      <t>ヒョウジ</t>
    </rPh>
    <phoneticPr fontId="2"/>
  </si>
  <si>
    <t>那覇国際高校　本村　優</t>
    <rPh sb="0" eb="4">
      <t>ナハコクサイ</t>
    </rPh>
    <rPh sb="4" eb="6">
      <t>コウコウ</t>
    </rPh>
    <rPh sb="7" eb="9">
      <t>モトムラ</t>
    </rPh>
    <rPh sb="10" eb="11">
      <t>ユウ</t>
    </rPh>
    <phoneticPr fontId="2"/>
  </si>
  <si>
    <t>ＴＥＬ ：　０９８－８６０－５９３１</t>
    <phoneticPr fontId="2"/>
  </si>
  <si>
    <t>漣</t>
  </si>
  <si>
    <t>遼介</t>
  </si>
  <si>
    <t>リョウスケ</t>
  </si>
  <si>
    <t>YAMASHIRO</t>
  </si>
  <si>
    <t>Ryosuke</t>
  </si>
  <si>
    <t>大宜見</t>
  </si>
  <si>
    <t>葵祢</t>
  </si>
  <si>
    <t>オオギミ</t>
  </si>
  <si>
    <t>アイネ</t>
  </si>
  <si>
    <t>OGIMI</t>
  </si>
  <si>
    <t>Aine</t>
  </si>
  <si>
    <t>宮里</t>
  </si>
  <si>
    <t>彩華</t>
  </si>
  <si>
    <t>ミヤザト</t>
  </si>
  <si>
    <t>アヤカ</t>
  </si>
  <si>
    <t>MIYAZATO</t>
  </si>
  <si>
    <t>Ayaka</t>
  </si>
  <si>
    <t>令和　　年　　月　　日</t>
    <rPh sb="0" eb="1">
      <t>レイ</t>
    </rPh>
    <rPh sb="1" eb="2">
      <t>ワ</t>
    </rPh>
    <rPh sb="4" eb="5">
      <t>トシ</t>
    </rPh>
    <rPh sb="6" eb="7">
      <t>ガンネン</t>
    </rPh>
    <rPh sb="7" eb="8">
      <t>ツキ</t>
    </rPh>
    <rPh sb="10" eb="11">
      <t>ニチ</t>
    </rPh>
    <phoneticPr fontId="2"/>
  </si>
  <si>
    <t>エナジック</t>
    <phoneticPr fontId="2"/>
  </si>
  <si>
    <t>名護市瀬嵩296</t>
    <rPh sb="3" eb="5">
      <t>セダケ</t>
    </rPh>
    <phoneticPr fontId="2"/>
  </si>
  <si>
    <t>905-2265</t>
    <phoneticPr fontId="2"/>
  </si>
  <si>
    <t>0980-45-9022</t>
    <phoneticPr fontId="2"/>
  </si>
  <si>
    <t>スポーツ高等学院</t>
    <rPh sb="4" eb="8">
      <t>コウトウガクイン</t>
    </rPh>
    <phoneticPr fontId="2"/>
  </si>
  <si>
    <t>エナジックスポーツ高等学院</t>
    <rPh sb="9" eb="13">
      <t>コウトウガクイン</t>
    </rPh>
    <phoneticPr fontId="2"/>
  </si>
  <si>
    <r>
      <rPr>
        <b/>
        <sz val="11"/>
        <rFont val="Segoe UI Symbol"/>
        <family val="2"/>
      </rPr>
      <t>☑</t>
    </r>
    <r>
      <rPr>
        <b/>
        <sz val="11"/>
        <rFont val="游ゴシック"/>
        <family val="2"/>
        <charset val="128"/>
      </rPr>
      <t>「校長印を押印した申込用紙【</t>
    </r>
    <r>
      <rPr>
        <b/>
        <sz val="11"/>
        <rFont val="Calibri"/>
        <family val="2"/>
      </rPr>
      <t>PDF</t>
    </r>
    <r>
      <rPr>
        <b/>
        <sz val="11"/>
        <rFont val="游ゴシック"/>
        <family val="2"/>
        <charset val="128"/>
      </rPr>
      <t>】」と「入力済みの申込ファイル【</t>
    </r>
    <r>
      <rPr>
        <b/>
        <sz val="11"/>
        <rFont val="Calibri"/>
        <family val="2"/>
      </rPr>
      <t>Excel</t>
    </r>
    <r>
      <rPr>
        <b/>
        <sz val="11"/>
        <rFont val="游ゴシック"/>
        <family val="2"/>
        <charset val="128"/>
      </rPr>
      <t>】</t>
    </r>
    <r>
      <rPr>
        <b/>
        <sz val="11"/>
        <rFont val="游ゴシック"/>
        <family val="3"/>
        <charset val="128"/>
      </rPr>
      <t>」をメール送信</t>
    </r>
    <rPh sb="2" eb="4">
      <t>コウチョウ</t>
    </rPh>
    <rPh sb="4" eb="5">
      <t>イン</t>
    </rPh>
    <rPh sb="6" eb="8">
      <t>オウイン</t>
    </rPh>
    <rPh sb="10" eb="12">
      <t>モウシコミ</t>
    </rPh>
    <rPh sb="12" eb="14">
      <t>ヨウシ</t>
    </rPh>
    <rPh sb="22" eb="24">
      <t>ニュウリョク</t>
    </rPh>
    <rPh sb="24" eb="25">
      <t>ズ</t>
    </rPh>
    <rPh sb="27" eb="29">
      <t>モウシコミ</t>
    </rPh>
    <rPh sb="45" eb="47">
      <t>ソウシン</t>
    </rPh>
    <phoneticPr fontId="2"/>
  </si>
  <si>
    <t>　送信先：okikoriku@as.open.ed.jp　沖縄県高体連陸上専門部団体用</t>
    <rPh sb="1" eb="3">
      <t>ソウシン</t>
    </rPh>
    <rPh sb="3" eb="4">
      <t>サキ</t>
    </rPh>
    <rPh sb="29" eb="35">
      <t>オキナワケンコウタイレン</t>
    </rPh>
    <rPh sb="35" eb="40">
      <t>リクジョウセンモンブ</t>
    </rPh>
    <rPh sb="40" eb="43">
      <t>ダンタイヨウ</t>
    </rPh>
    <phoneticPr fontId="2"/>
  </si>
  <si>
    <t>２．競技当日の８時００分までに大会本部へ提出</t>
    <rPh sb="2" eb="4">
      <t>キョウギ</t>
    </rPh>
    <rPh sb="4" eb="6">
      <t>トウジツ</t>
    </rPh>
    <rPh sb="8" eb="9">
      <t>ジ</t>
    </rPh>
    <rPh sb="11" eb="12">
      <t>フン</t>
    </rPh>
    <rPh sb="15" eb="19">
      <t>タイカイホンブ</t>
    </rPh>
    <rPh sb="20" eb="22">
      <t>テイシュツ</t>
    </rPh>
    <phoneticPr fontId="2"/>
  </si>
  <si>
    <t>※オーダー用紙は競技当日の８時００分までに大会本部へ提出する。</t>
    <rPh sb="5" eb="7">
      <t>ヨウシ</t>
    </rPh>
    <rPh sb="8" eb="10">
      <t>キョウギ</t>
    </rPh>
    <rPh sb="10" eb="12">
      <t>トウジツ</t>
    </rPh>
    <rPh sb="14" eb="15">
      <t>ジ</t>
    </rPh>
    <rPh sb="17" eb="18">
      <t>フン</t>
    </rPh>
    <rPh sb="21" eb="25">
      <t>タイカイホンブ</t>
    </rPh>
    <rPh sb="26" eb="28">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</si>
</sst>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2"/>
      <name val="ＭＳ 明朝"/>
      <family val="1"/>
      <charset val="128"/>
    </font>
    <font>
      <sz val="12"/>
      <name val="ＭＳ 明朝"/>
      <family val="1"/>
      <charset val="128"/>
    </font>
    <font>
      <sz val="6"/>
      <name val="ＭＳ 明朝"/>
      <family val="1"/>
      <charset val="128"/>
    </font>
    <font>
      <sz val="14"/>
      <name val="ＭＳ 明朝"/>
      <family val="1"/>
      <charset val="128"/>
    </font>
    <font>
      <b/>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b/>
      <sz val="9"/>
      <color indexed="81"/>
      <name val="ＭＳ Ｐゴシック"/>
      <family val="3"/>
      <charset val="128"/>
    </font>
    <font>
      <sz val="11"/>
      <name val="明朝"/>
      <family val="1"/>
      <charset val="128"/>
    </font>
    <font>
      <sz val="11"/>
      <color indexed="8"/>
      <name val="ＭＳ 明朝"/>
      <family val="1"/>
      <charset val="128"/>
    </font>
    <font>
      <sz val="12"/>
      <color indexed="8"/>
      <name val="ＭＳ 明朝"/>
      <family val="1"/>
      <charset val="128"/>
    </font>
    <font>
      <b/>
      <sz val="14"/>
      <name val="ＭＳ 明朝"/>
      <family val="1"/>
      <charset val="128"/>
    </font>
    <font>
      <u/>
      <sz val="10"/>
      <name val="ＭＳ 明朝"/>
      <family val="1"/>
      <charset val="128"/>
    </font>
    <font>
      <sz val="10"/>
      <color indexed="8"/>
      <name val="ＭＳ 明朝"/>
      <family val="1"/>
      <charset val="128"/>
    </font>
    <font>
      <b/>
      <sz val="16"/>
      <name val="ＭＳ 明朝"/>
      <family val="1"/>
      <charset val="128"/>
    </font>
    <font>
      <sz val="16"/>
      <name val="ＭＳ 明朝"/>
      <family val="1"/>
      <charset val="128"/>
    </font>
    <font>
      <sz val="9"/>
      <name val="ＭＳ 明朝"/>
      <family val="1"/>
      <charset val="128"/>
    </font>
    <font>
      <sz val="12"/>
      <name val="ＭＳ Ｐ明朝"/>
      <family val="1"/>
      <charset val="128"/>
    </font>
    <font>
      <sz val="6"/>
      <name val="ＭＳ Ｐ明朝"/>
      <family val="1"/>
      <charset val="128"/>
    </font>
    <font>
      <b/>
      <sz val="14"/>
      <name val="游ゴシック"/>
      <family val="3"/>
      <charset val="128"/>
    </font>
    <font>
      <sz val="12"/>
      <name val="游ゴシック"/>
      <family val="3"/>
      <charset val="128"/>
    </font>
    <font>
      <u/>
      <sz val="12"/>
      <name val="ＭＳ 明朝"/>
      <family val="1"/>
      <charset val="128"/>
    </font>
    <font>
      <b/>
      <sz val="14"/>
      <color theme="0"/>
      <name val="ＭＳ ゴシック"/>
      <family val="3"/>
      <charset val="128"/>
    </font>
    <font>
      <b/>
      <sz val="12"/>
      <color theme="0"/>
      <name val="ＭＳ ゴシック"/>
      <family val="3"/>
      <charset val="128"/>
    </font>
    <font>
      <b/>
      <sz val="14"/>
      <name val="ＭＳ ゴシック"/>
      <family val="3"/>
      <charset val="128"/>
    </font>
    <font>
      <sz val="11"/>
      <name val="ＭＳ Ｐ明朝"/>
      <family val="1"/>
      <charset val="128"/>
    </font>
    <font>
      <b/>
      <sz val="11"/>
      <color theme="0"/>
      <name val="ＭＳ 明朝"/>
      <family val="1"/>
      <charset val="128"/>
    </font>
    <font>
      <b/>
      <sz val="14"/>
      <color theme="0"/>
      <name val="ＭＳ 明朝"/>
      <family val="1"/>
      <charset val="128"/>
    </font>
    <font>
      <b/>
      <sz val="10"/>
      <name val="游ゴシック"/>
      <family val="3"/>
      <charset val="128"/>
    </font>
    <font>
      <b/>
      <sz val="11"/>
      <color indexed="10"/>
      <name val="游ゴシック"/>
      <family val="2"/>
      <charset val="128"/>
    </font>
    <font>
      <b/>
      <sz val="11"/>
      <color rgb="FFFF0000"/>
      <name val="游ゴシック"/>
      <family val="2"/>
      <charset val="128"/>
    </font>
    <font>
      <b/>
      <sz val="11"/>
      <color indexed="10"/>
      <name val="Segoe UI Symbol"/>
      <family val="2"/>
    </font>
    <font>
      <b/>
      <sz val="10"/>
      <color theme="0"/>
      <name val="游ゴシック"/>
      <family val="3"/>
      <charset val="128"/>
    </font>
    <font>
      <b/>
      <sz val="12"/>
      <color rgb="FFFFFFFF"/>
      <name val="ＭＳ ゴシック"/>
      <family val="3"/>
      <charset val="128"/>
    </font>
    <font>
      <b/>
      <sz val="14"/>
      <color rgb="FFFFFFFF"/>
      <name val="ＭＳ ゴシック"/>
      <family val="3"/>
      <charset val="128"/>
    </font>
    <font>
      <b/>
      <sz val="11"/>
      <name val="游ゴシック"/>
      <family val="2"/>
      <charset val="128"/>
    </font>
    <font>
      <b/>
      <sz val="11"/>
      <name val="Segoe UI Symbol"/>
      <family val="2"/>
    </font>
    <font>
      <b/>
      <sz val="11"/>
      <name val="Calibri"/>
      <family val="2"/>
    </font>
    <font>
      <b/>
      <sz val="11"/>
      <name val="游ゴシック"/>
      <family val="3"/>
      <charset val="128"/>
    </font>
  </fonts>
  <fills count="11">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rgb="FFFFCCFF"/>
        <bgColor indexed="64"/>
      </patternFill>
    </fill>
    <fill>
      <patternFill patternType="solid">
        <fgColor rgb="FFFFFF00"/>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tint="0.249977111117893"/>
        <bgColor indexed="64"/>
      </patternFill>
    </fill>
    <fill>
      <patternFill patternType="solid">
        <fgColor rgb="FF808080"/>
        <bgColor rgb="FF000000"/>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rgb="FF000000"/>
      </left>
      <right style="hair">
        <color rgb="FF000000"/>
      </right>
      <top style="hair">
        <color rgb="FF000000"/>
      </top>
      <bottom style="hair">
        <color rgb="FF000000"/>
      </bottom>
      <diagonal/>
    </border>
  </borders>
  <cellStyleXfs count="5">
    <xf numFmtId="0" fontId="0" fillId="0" borderId="0"/>
    <xf numFmtId="0" fontId="7" fillId="0" borderId="0">
      <alignment vertical="center"/>
    </xf>
    <xf numFmtId="0" fontId="7" fillId="0" borderId="0"/>
    <xf numFmtId="0" fontId="10" fillId="0" borderId="0"/>
    <xf numFmtId="0" fontId="10" fillId="0" borderId="0"/>
  </cellStyleXfs>
  <cellXfs count="200">
    <xf numFmtId="0" fontId="0" fillId="0" borderId="0" xfId="0"/>
    <xf numFmtId="0" fontId="0" fillId="0" borderId="0" xfId="0" applyAlignment="1">
      <alignment shrinkToFit="1"/>
    </xf>
    <xf numFmtId="0" fontId="0" fillId="2" borderId="0" xfId="0" applyFill="1" applyAlignment="1">
      <alignment shrinkToFit="1"/>
    </xf>
    <xf numFmtId="0" fontId="7" fillId="2" borderId="0" xfId="0" applyFont="1" applyFill="1" applyAlignment="1">
      <alignment shrinkToFit="1"/>
    </xf>
    <xf numFmtId="0" fontId="11" fillId="0" borderId="0" xfId="0" applyFont="1" applyAlignment="1">
      <alignment horizontal="center"/>
    </xf>
    <xf numFmtId="0" fontId="12" fillId="0" borderId="0" xfId="0" applyFont="1"/>
    <xf numFmtId="0" fontId="0" fillId="0" borderId="0" xfId="0" applyAlignment="1">
      <alignment horizontal="center"/>
    </xf>
    <xf numFmtId="0" fontId="15" fillId="0" borderId="0" xfId="0" applyFont="1" applyAlignment="1">
      <alignment vertical="center"/>
    </xf>
    <xf numFmtId="0" fontId="5" fillId="0" borderId="0" xfId="0" applyFont="1" applyAlignment="1" applyProtection="1">
      <alignment horizontal="center" vertical="center" shrinkToFit="1"/>
      <protection locked="0"/>
    </xf>
    <xf numFmtId="0" fontId="5" fillId="3" borderId="0" xfId="0" applyFont="1" applyFill="1" applyAlignment="1">
      <alignment vertical="center" wrapText="1"/>
    </xf>
    <xf numFmtId="0" fontId="5" fillId="3" borderId="0" xfId="0" applyFont="1" applyFill="1" applyAlignment="1">
      <alignment vertical="center"/>
    </xf>
    <xf numFmtId="0" fontId="6" fillId="3" borderId="0" xfId="0" applyFont="1" applyFill="1" applyAlignment="1" applyProtection="1">
      <alignment horizontal="center" vertical="center" shrinkToFit="1"/>
      <protection locked="0"/>
    </xf>
    <xf numFmtId="0" fontId="6" fillId="3" borderId="0" xfId="0" applyFont="1" applyFill="1" applyAlignment="1">
      <alignment horizontal="center" vertical="center" shrinkToFit="1"/>
    </xf>
    <xf numFmtId="0" fontId="0" fillId="0" borderId="0" xfId="0" applyAlignment="1">
      <alignment vertical="center"/>
    </xf>
    <xf numFmtId="0" fontId="17" fillId="0" borderId="0" xfId="0" applyFont="1" applyAlignment="1">
      <alignment vertical="center"/>
    </xf>
    <xf numFmtId="0" fontId="0" fillId="0" borderId="0" xfId="0" applyAlignment="1" applyProtection="1">
      <alignment vertical="center"/>
      <protection locked="0"/>
    </xf>
    <xf numFmtId="0" fontId="3" fillId="0" borderId="0" xfId="0" applyFont="1"/>
    <xf numFmtId="0" fontId="16" fillId="0" borderId="0" xfId="0" applyFont="1" applyAlignment="1">
      <alignment vertical="center"/>
    </xf>
    <xf numFmtId="0" fontId="13" fillId="0" borderId="0" xfId="2" applyFont="1" applyAlignment="1">
      <alignment vertical="center"/>
    </xf>
    <xf numFmtId="0" fontId="4" fillId="0" borderId="0" xfId="2" applyFont="1" applyAlignment="1">
      <alignment vertical="center"/>
    </xf>
    <xf numFmtId="0" fontId="4" fillId="0" borderId="0" xfId="2" applyFont="1" applyAlignment="1">
      <alignment horizontal="center" vertical="center"/>
    </xf>
    <xf numFmtId="0" fontId="1" fillId="0" borderId="0" xfId="2" applyFont="1"/>
    <xf numFmtId="0" fontId="5" fillId="0" borderId="0" xfId="2" applyFont="1"/>
    <xf numFmtId="0" fontId="1" fillId="0" borderId="0" xfId="2" applyFont="1" applyAlignment="1">
      <alignment horizontal="center" vertical="center"/>
    </xf>
    <xf numFmtId="0" fontId="5" fillId="0" borderId="0" xfId="2" applyFont="1" applyAlignment="1">
      <alignment horizontal="center" vertical="center"/>
    </xf>
    <xf numFmtId="0" fontId="18" fillId="0" borderId="0" xfId="2" applyFont="1" applyAlignment="1">
      <alignment vertical="center"/>
    </xf>
    <xf numFmtId="0" fontId="0" fillId="4" borderId="0" xfId="0" applyFill="1" applyAlignment="1">
      <alignment shrinkToFit="1"/>
    </xf>
    <xf numFmtId="0" fontId="7" fillId="4" borderId="0" xfId="0" applyFont="1" applyFill="1" applyAlignment="1">
      <alignment shrinkToFit="1"/>
    </xf>
    <xf numFmtId="176" fontId="3" fillId="0" borderId="0" xfId="0" applyNumberFormat="1" applyFont="1" applyProtection="1">
      <protection locked="0"/>
    </xf>
    <xf numFmtId="0" fontId="5" fillId="3" borderId="0" xfId="0" applyFont="1" applyFill="1" applyAlignment="1">
      <alignment horizontal="center" vertical="center"/>
    </xf>
    <xf numFmtId="0" fontId="6"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13" fillId="0" borderId="7" xfId="2" applyFont="1" applyBorder="1" applyAlignment="1">
      <alignment horizontal="center" vertical="center"/>
    </xf>
    <xf numFmtId="0" fontId="6" fillId="0" borderId="0" xfId="2" applyFont="1" applyAlignment="1">
      <alignment horizontal="center"/>
    </xf>
    <xf numFmtId="0" fontId="19" fillId="0" borderId="0" xfId="0" applyFont="1"/>
    <xf numFmtId="0" fontId="19" fillId="0" borderId="0" xfId="4" applyFont="1"/>
    <xf numFmtId="0" fontId="19" fillId="0" borderId="0" xfId="4" applyFont="1" applyAlignment="1">
      <alignment horizontal="left"/>
    </xf>
    <xf numFmtId="0" fontId="19" fillId="0" borderId="0" xfId="0" applyFont="1" applyAlignment="1">
      <alignment horizontal="left"/>
    </xf>
    <xf numFmtId="0" fontId="19" fillId="0" borderId="0" xfId="3" applyFont="1" applyAlignment="1">
      <alignment shrinkToFit="1"/>
    </xf>
    <xf numFmtId="0" fontId="19" fillId="0" borderId="0" xfId="3" applyFont="1" applyAlignment="1">
      <alignment horizontal="left" shrinkToFit="1"/>
    </xf>
    <xf numFmtId="0" fontId="19" fillId="0" borderId="0" xfId="0" applyFont="1" applyAlignment="1">
      <alignment wrapText="1"/>
    </xf>
    <xf numFmtId="0" fontId="21" fillId="0" borderId="0" xfId="0" applyFont="1" applyAlignment="1">
      <alignment horizontal="left"/>
    </xf>
    <xf numFmtId="0" fontId="21" fillId="0" borderId="0" xfId="0" applyFont="1"/>
    <xf numFmtId="0" fontId="21" fillId="0" borderId="0" xfId="0" applyFont="1" applyAlignment="1">
      <alignment horizontal="center"/>
    </xf>
    <xf numFmtId="0" fontId="22" fillId="5" borderId="0" xfId="0" applyFont="1" applyFill="1" applyAlignment="1">
      <alignment horizontal="center" wrapText="1"/>
    </xf>
    <xf numFmtId="0" fontId="22" fillId="5" borderId="0" xfId="0" applyFont="1" applyFill="1" applyAlignment="1">
      <alignment horizontal="center"/>
    </xf>
    <xf numFmtId="0" fontId="22" fillId="0" borderId="0" xfId="0" applyFont="1" applyAlignment="1">
      <alignment horizontal="center"/>
    </xf>
    <xf numFmtId="0" fontId="22" fillId="0" borderId="0" xfId="0" applyFont="1"/>
    <xf numFmtId="0" fontId="0" fillId="0" borderId="0" xfId="0" applyAlignment="1">
      <alignment horizontal="center" shrinkToFit="1"/>
    </xf>
    <xf numFmtId="0" fontId="14" fillId="0" borderId="0" xfId="0" applyFont="1" applyAlignment="1">
      <alignment shrinkToFit="1"/>
    </xf>
    <xf numFmtId="0" fontId="4" fillId="0" borderId="0" xfId="0" applyFont="1" applyAlignment="1">
      <alignment shrinkToFit="1"/>
    </xf>
    <xf numFmtId="0" fontId="16" fillId="0" borderId="7" xfId="0" applyFont="1" applyBorder="1" applyAlignment="1" applyProtection="1">
      <alignment horizontal="center" vertical="center" shrinkToFit="1"/>
      <protection locked="0"/>
    </xf>
    <xf numFmtId="0" fontId="5" fillId="3" borderId="0" xfId="0" applyFont="1" applyFill="1" applyAlignment="1">
      <alignment horizontal="center" vertical="center" shrinkToFit="1"/>
    </xf>
    <xf numFmtId="0" fontId="0" fillId="0" borderId="1" xfId="0" applyBorder="1" applyAlignment="1">
      <alignment shrinkToFit="1"/>
    </xf>
    <xf numFmtId="176" fontId="3" fillId="0" borderId="0" xfId="0" applyNumberFormat="1" applyFont="1" applyAlignment="1" applyProtection="1">
      <alignment shrinkToFit="1"/>
      <protection locked="0"/>
    </xf>
    <xf numFmtId="0" fontId="3" fillId="0" borderId="0" xfId="0" applyFont="1" applyAlignment="1">
      <alignment shrinkToFit="1"/>
    </xf>
    <xf numFmtId="0" fontId="0" fillId="0" borderId="6" xfId="0" applyBorder="1" applyAlignment="1" applyProtection="1">
      <alignment horizontal="center" vertical="center" shrinkToFit="1"/>
      <protection locked="0"/>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3" fillId="0" borderId="0" xfId="0" applyFont="1" applyAlignment="1">
      <alignment horizontal="left" shrinkToFit="1"/>
    </xf>
    <xf numFmtId="0" fontId="0" fillId="0" borderId="4" xfId="0" applyBorder="1" applyAlignment="1" applyProtection="1">
      <alignment vertical="center" shrinkToFit="1"/>
      <protection locked="0"/>
    </xf>
    <xf numFmtId="0" fontId="0" fillId="0" borderId="4" xfId="0" applyBorder="1" applyAlignment="1" applyProtection="1">
      <alignment horizontal="center" vertical="center" shrinkToFit="1"/>
      <protection locked="0"/>
    </xf>
    <xf numFmtId="0" fontId="5" fillId="0" borderId="0" xfId="0" applyFont="1" applyAlignment="1">
      <alignment horizontal="left" vertical="top" wrapText="1" shrinkToFit="1"/>
    </xf>
    <xf numFmtId="0" fontId="0" fillId="0" borderId="5" xfId="0" applyBorder="1" applyAlignment="1">
      <alignment horizontal="center" vertical="center" shrinkToFit="1"/>
    </xf>
    <xf numFmtId="0" fontId="3" fillId="0" borderId="0" xfId="0" applyFont="1" applyAlignment="1">
      <alignment horizontal="left" vertical="center" shrinkToFit="1"/>
    </xf>
    <xf numFmtId="0" fontId="16" fillId="0" borderId="0" xfId="0" applyFont="1" applyAlignment="1">
      <alignment vertical="center" shrinkToFit="1"/>
    </xf>
    <xf numFmtId="0" fontId="17" fillId="0" borderId="0" xfId="0" applyFont="1" applyAlignment="1">
      <alignment vertical="center" shrinkToFit="1"/>
    </xf>
    <xf numFmtId="0" fontId="0" fillId="0" borderId="0" xfId="0" applyAlignment="1" applyProtection="1">
      <alignment vertical="center" shrinkToFit="1"/>
      <protection locked="0"/>
    </xf>
    <xf numFmtId="0" fontId="0" fillId="0" borderId="0" xfId="0" applyAlignment="1">
      <alignment vertical="center" shrinkToFit="1"/>
    </xf>
    <xf numFmtId="0" fontId="5" fillId="3" borderId="0" xfId="0" applyFont="1" applyFill="1" applyAlignment="1">
      <alignment vertical="center" shrinkToFit="1"/>
    </xf>
    <xf numFmtId="0" fontId="15" fillId="0" borderId="0" xfId="0" applyFont="1" applyAlignment="1">
      <alignment vertical="center" shrinkToFit="1"/>
    </xf>
    <xf numFmtId="0" fontId="11" fillId="0" borderId="0" xfId="0" applyFont="1" applyAlignment="1">
      <alignment horizontal="center" shrinkToFit="1"/>
    </xf>
    <xf numFmtId="0" fontId="12" fillId="0" borderId="0" xfId="0" applyFont="1" applyAlignment="1">
      <alignment shrinkToFit="1"/>
    </xf>
    <xf numFmtId="0" fontId="19" fillId="0" borderId="0" xfId="0" applyFont="1" applyAlignment="1">
      <alignment shrinkToFit="1"/>
    </xf>
    <xf numFmtId="0" fontId="19" fillId="0" borderId="0" xfId="4" applyFont="1" applyAlignment="1">
      <alignment shrinkToFit="1"/>
    </xf>
    <xf numFmtId="0" fontId="19" fillId="0" borderId="0" xfId="4" applyFont="1" applyAlignment="1">
      <alignment horizontal="left" shrinkToFit="1"/>
    </xf>
    <xf numFmtId="0" fontId="19" fillId="0" borderId="0" xfId="0" applyFont="1" applyAlignment="1">
      <alignment horizontal="left" shrinkToFit="1"/>
    </xf>
    <xf numFmtId="0" fontId="23" fillId="0" borderId="0" xfId="0" applyFont="1" applyAlignment="1">
      <alignment shrinkToFit="1"/>
    </xf>
    <xf numFmtId="0" fontId="25" fillId="0" borderId="0" xfId="0" applyFont="1" applyAlignment="1">
      <alignment horizontal="center"/>
    </xf>
    <xf numFmtId="0" fontId="26" fillId="0" borderId="0" xfId="0" applyFont="1" applyAlignment="1">
      <alignment horizontal="center"/>
    </xf>
    <xf numFmtId="0" fontId="25" fillId="0" borderId="0" xfId="0" applyFont="1" applyAlignment="1">
      <alignment horizontal="center" vertical="center"/>
    </xf>
    <xf numFmtId="0" fontId="26" fillId="0" borderId="0" xfId="0" applyFont="1" applyAlignment="1">
      <alignment horizontal="center" vertical="center"/>
    </xf>
    <xf numFmtId="0" fontId="24" fillId="6" borderId="3" xfId="0" applyFont="1" applyFill="1" applyBorder="1" applyAlignment="1">
      <alignment horizontal="center" vertical="center"/>
    </xf>
    <xf numFmtId="0" fontId="25" fillId="6" borderId="0" xfId="0" applyFont="1" applyFill="1" applyAlignment="1">
      <alignment shrinkToFit="1"/>
    </xf>
    <xf numFmtId="0" fontId="25" fillId="6" borderId="0" xfId="0" applyFont="1" applyFill="1" applyAlignment="1">
      <alignment vertical="center" shrinkToFit="1"/>
    </xf>
    <xf numFmtId="0" fontId="25" fillId="6" borderId="1" xfId="0" applyFont="1" applyFill="1" applyBorder="1" applyAlignment="1">
      <alignment shrinkToFi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8" xfId="0" applyBorder="1" applyAlignment="1" applyProtection="1">
      <alignment horizontal="center" vertical="center" shrinkToFit="1"/>
      <protection locked="0"/>
    </xf>
    <xf numFmtId="14" fontId="0" fillId="0" borderId="8" xfId="0" applyNumberFormat="1" applyBorder="1" applyAlignment="1" applyProtection="1">
      <alignment horizontal="center" vertical="center" shrinkToFit="1"/>
      <protection locked="0"/>
    </xf>
    <xf numFmtId="0" fontId="5" fillId="0" borderId="0" xfId="2" applyFont="1" applyAlignment="1">
      <alignment horizontal="right"/>
    </xf>
    <xf numFmtId="0" fontId="4" fillId="0" borderId="0" xfId="2" applyFont="1" applyAlignment="1">
      <alignment horizontal="center" vertical="center" wrapText="1"/>
    </xf>
    <xf numFmtId="0" fontId="13" fillId="0" borderId="6" xfId="2" applyFont="1" applyBorder="1" applyAlignment="1">
      <alignment horizontal="center" vertical="center" wrapText="1"/>
    </xf>
    <xf numFmtId="0" fontId="4" fillId="0" borderId="6" xfId="2" applyFont="1" applyBorder="1" applyAlignment="1">
      <alignment horizontal="center" vertical="center" wrapText="1"/>
    </xf>
    <xf numFmtId="0" fontId="1" fillId="0" borderId="0" xfId="2" applyFont="1" applyAlignment="1">
      <alignment horizontal="center" vertical="top" wrapText="1"/>
    </xf>
    <xf numFmtId="0" fontId="1" fillId="0" borderId="0" xfId="2" applyFont="1" applyAlignment="1">
      <alignment horizontal="right"/>
    </xf>
    <xf numFmtId="0" fontId="16" fillId="0" borderId="0" xfId="0" applyFont="1" applyAlignment="1">
      <alignment horizontal="center" vertical="center" shrinkToFit="1"/>
    </xf>
    <xf numFmtId="0" fontId="1" fillId="0" borderId="6" xfId="2" applyFont="1" applyBorder="1" applyAlignment="1">
      <alignment horizontal="center" vertical="center" wrapText="1"/>
    </xf>
    <xf numFmtId="0" fontId="3" fillId="0" borderId="6" xfId="2" applyFont="1" applyBorder="1" applyAlignment="1" applyProtection="1">
      <alignment horizontal="center" vertical="center" shrinkToFit="1"/>
      <protection locked="0"/>
    </xf>
    <xf numFmtId="0" fontId="3" fillId="0" borderId="3" xfId="2" applyFont="1" applyBorder="1" applyAlignment="1">
      <alignment horizontal="right" vertical="center" shrinkToFit="1"/>
    </xf>
    <xf numFmtId="0" fontId="3" fillId="0" borderId="4" xfId="2" applyFont="1" applyBorder="1" applyAlignment="1">
      <alignment horizontal="left" vertical="center" shrinkToFit="1"/>
    </xf>
    <xf numFmtId="0" fontId="3" fillId="0" borderId="6" xfId="2" applyFont="1" applyBorder="1" applyAlignment="1">
      <alignment horizontal="center" vertical="center" shrinkToFit="1"/>
    </xf>
    <xf numFmtId="0" fontId="1" fillId="0" borderId="6" xfId="2" applyFont="1" applyBorder="1" applyAlignment="1">
      <alignment horizontal="center" vertical="center" shrinkToFit="1"/>
    </xf>
    <xf numFmtId="0" fontId="28" fillId="0" borderId="0" xfId="2" applyFont="1" applyAlignment="1">
      <alignment horizontal="left" vertical="center"/>
    </xf>
    <xf numFmtId="0" fontId="3" fillId="0" borderId="2" xfId="2" applyFont="1" applyBorder="1" applyAlignment="1">
      <alignment horizontal="left" vertical="center" shrinkToFit="1"/>
    </xf>
    <xf numFmtId="0" fontId="0" fillId="0" borderId="6" xfId="2" applyFont="1" applyBorder="1" applyAlignment="1">
      <alignment horizontal="center" vertical="center" wrapText="1"/>
    </xf>
    <xf numFmtId="0" fontId="0" fillId="0" borderId="6" xfId="2" applyFont="1" applyBorder="1" applyAlignment="1">
      <alignment horizontal="center" vertical="center"/>
    </xf>
    <xf numFmtId="0" fontId="25" fillId="6" borderId="3" xfId="0" applyFont="1" applyFill="1" applyBorder="1" applyAlignment="1">
      <alignment horizontal="center" vertical="center" shrinkToFit="1"/>
    </xf>
    <xf numFmtId="0" fontId="30" fillId="0" borderId="0" xfId="0" applyFont="1"/>
    <xf numFmtId="0" fontId="30" fillId="7" borderId="0" xfId="0" applyFont="1" applyFill="1"/>
    <xf numFmtId="0" fontId="30" fillId="8" borderId="0" xfId="0" applyFont="1" applyFill="1"/>
    <xf numFmtId="0" fontId="30" fillId="0" borderId="0" xfId="0" applyFont="1" applyAlignment="1">
      <alignment vertical="center"/>
    </xf>
    <xf numFmtId="0" fontId="30" fillId="7" borderId="0" xfId="0" applyFont="1" applyFill="1" applyAlignment="1">
      <alignment vertical="center"/>
    </xf>
    <xf numFmtId="0" fontId="30" fillId="8" borderId="0" xfId="0" applyFont="1" applyFill="1" applyAlignment="1">
      <alignment vertical="center"/>
    </xf>
    <xf numFmtId="0" fontId="31" fillId="0" borderId="0" xfId="0" applyFont="1"/>
    <xf numFmtId="0" fontId="32" fillId="0" borderId="0" xfId="0" applyFont="1"/>
    <xf numFmtId="0" fontId="30" fillId="9" borderId="0" xfId="0" applyFont="1" applyFill="1"/>
    <xf numFmtId="0" fontId="34" fillId="9" borderId="0" xfId="0" applyFont="1" applyFill="1"/>
    <xf numFmtId="0" fontId="5" fillId="0" borderId="0" xfId="2" applyFont="1" applyAlignment="1">
      <alignment vertical="center"/>
    </xf>
    <xf numFmtId="0" fontId="1" fillId="0" borderId="0" xfId="2" applyFont="1" applyAlignment="1">
      <alignment vertical="center"/>
    </xf>
    <xf numFmtId="0" fontId="6" fillId="0" borderId="0" xfId="2" applyFont="1" applyAlignment="1">
      <alignment horizontal="center" vertical="center" wrapText="1"/>
    </xf>
    <xf numFmtId="0" fontId="1" fillId="0" borderId="4" xfId="2" applyFont="1" applyBorder="1" applyAlignment="1">
      <alignment horizontal="center" vertical="center" shrinkToFit="1"/>
    </xf>
    <xf numFmtId="0" fontId="1" fillId="0" borderId="3" xfId="2" applyFont="1" applyBorder="1" applyAlignment="1">
      <alignment horizontal="center" vertical="center" shrinkToFi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14" fontId="1" fillId="0" borderId="4" xfId="2" applyNumberFormat="1" applyFont="1" applyBorder="1" applyAlignment="1">
      <alignment horizontal="center" vertical="center" shrinkToFit="1"/>
    </xf>
    <xf numFmtId="0" fontId="13" fillId="0" borderId="0" xfId="2" applyFont="1"/>
    <xf numFmtId="0" fontId="3" fillId="0" borderId="0" xfId="2" applyFont="1"/>
    <xf numFmtId="0" fontId="5" fillId="0" borderId="5" xfId="2" applyFont="1" applyBorder="1" applyAlignment="1">
      <alignment vertical="center"/>
    </xf>
    <xf numFmtId="0" fontId="1" fillId="0" borderId="0" xfId="2" applyFont="1" applyAlignment="1">
      <alignment horizontal="center" vertical="center" shrinkToFit="1"/>
    </xf>
    <xf numFmtId="14" fontId="1" fillId="0" borderId="0" xfId="2" applyNumberFormat="1" applyFont="1" applyAlignment="1">
      <alignment horizontal="center" vertical="center" shrinkToFit="1"/>
    </xf>
    <xf numFmtId="0" fontId="1" fillId="0" borderId="5" xfId="2" applyFont="1" applyBorder="1" applyAlignment="1">
      <alignment horizontal="center" vertical="center" shrinkToFit="1"/>
    </xf>
    <xf numFmtId="14" fontId="1" fillId="0" borderId="5" xfId="2" applyNumberFormat="1" applyFont="1" applyBorder="1" applyAlignment="1">
      <alignment horizontal="center" vertical="center" shrinkToFit="1"/>
    </xf>
    <xf numFmtId="0" fontId="1" fillId="0" borderId="16" xfId="2" applyFont="1" applyBorder="1" applyAlignment="1">
      <alignment horizontal="center" vertical="center" shrinkToFit="1"/>
    </xf>
    <xf numFmtId="0" fontId="4" fillId="0" borderId="0" xfId="2" applyFont="1" applyAlignment="1">
      <alignment horizontal="lef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0" borderId="17" xfId="0" applyBorder="1" applyAlignment="1">
      <alignment horizontal="left" vertical="center"/>
    </xf>
    <xf numFmtId="14" fontId="0" fillId="0" borderId="17" xfId="0" applyNumberFormat="1" applyBorder="1" applyAlignment="1">
      <alignment horizontal="right" vertical="center"/>
    </xf>
    <xf numFmtId="0" fontId="35" fillId="10" borderId="3" xfId="0" applyFont="1" applyFill="1" applyBorder="1" applyAlignment="1">
      <alignment horizontal="center" vertical="center"/>
    </xf>
    <xf numFmtId="0" fontId="36" fillId="10" borderId="3" xfId="0" applyFont="1" applyFill="1" applyBorder="1" applyAlignment="1">
      <alignment horizontal="center" vertical="center"/>
    </xf>
    <xf numFmtId="0" fontId="29" fillId="0" borderId="1" xfId="0" applyFont="1" applyBorder="1" applyAlignment="1">
      <alignment horizontal="center" vertical="center" shrinkToFit="1"/>
    </xf>
    <xf numFmtId="0" fontId="16" fillId="0" borderId="0" xfId="0" applyFont="1" applyAlignment="1">
      <alignment horizontal="center" vertical="center" shrinkToFit="1"/>
    </xf>
    <xf numFmtId="0" fontId="13" fillId="0" borderId="0" xfId="0" applyFont="1" applyAlignment="1">
      <alignment horizontal="center" vertical="center" shrinkToFit="1"/>
    </xf>
    <xf numFmtId="0" fontId="23" fillId="0" borderId="0" xfId="0" applyFont="1" applyAlignment="1">
      <alignment horizontal="left" shrinkToFit="1"/>
    </xf>
    <xf numFmtId="0" fontId="0" fillId="0" borderId="6" xfId="0" applyBorder="1" applyAlignment="1">
      <alignment horizontal="center" vertical="center" shrinkToFit="1"/>
    </xf>
    <xf numFmtId="0" fontId="0" fillId="0" borderId="4" xfId="0"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 xfId="0" applyBorder="1" applyAlignment="1">
      <alignment horizontal="distributed" vertical="center" indent="1" shrinkToFit="1"/>
    </xf>
    <xf numFmtId="0" fontId="0" fillId="0" borderId="2" xfId="0" applyBorder="1" applyAlignment="1">
      <alignment horizontal="distributed" vertical="center" indent="1" shrinkToFit="1"/>
    </xf>
    <xf numFmtId="0" fontId="0" fillId="0" borderId="4" xfId="0" applyBorder="1" applyAlignment="1">
      <alignment horizontal="distributed" vertical="center" indent="1" shrinkToFit="1"/>
    </xf>
    <xf numFmtId="0" fontId="0" fillId="0" borderId="0" xfId="0" applyAlignment="1" applyProtection="1">
      <alignment horizontal="center" vertical="center" shrinkToFit="1"/>
      <protection locked="0"/>
    </xf>
    <xf numFmtId="0" fontId="5" fillId="3" borderId="0" xfId="0" applyFont="1" applyFill="1" applyAlignment="1">
      <alignment horizontal="center" vertical="center" shrinkToFit="1"/>
    </xf>
    <xf numFmtId="0" fontId="0" fillId="0" borderId="5" xfId="0" applyBorder="1" applyAlignment="1">
      <alignment horizontal="left" vertical="center" shrinkToFit="1"/>
    </xf>
    <xf numFmtId="0" fontId="0" fillId="0" borderId="5" xfId="0" applyBorder="1" applyAlignment="1">
      <alignment horizontal="center" vertical="center" shrinkToFit="1"/>
    </xf>
    <xf numFmtId="0" fontId="5" fillId="0" borderId="0" xfId="0" applyFont="1" applyAlignment="1">
      <alignment horizontal="left" vertical="top" wrapText="1" shrinkToFit="1"/>
    </xf>
    <xf numFmtId="176" fontId="0" fillId="0" borderId="0" xfId="0" applyNumberFormat="1" applyAlignment="1" applyProtection="1">
      <alignment horizontal="left" shrinkToFit="1"/>
      <protection locked="0"/>
    </xf>
    <xf numFmtId="0" fontId="5" fillId="3" borderId="6" xfId="0" applyFont="1" applyFill="1" applyBorder="1" applyAlignment="1">
      <alignment horizontal="center" vertical="center" shrinkToFi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5" fillId="6" borderId="0" xfId="0" applyFont="1" applyFill="1" applyAlignment="1">
      <alignment horizontal="center" shrinkToFit="1"/>
    </xf>
    <xf numFmtId="0" fontId="5" fillId="0" borderId="6" xfId="0" applyFont="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25" fillId="6" borderId="0" xfId="0" applyFont="1" applyFill="1" applyAlignment="1">
      <alignment horizontal="center" textRotation="255" shrinkToFit="1"/>
    </xf>
    <xf numFmtId="0" fontId="25" fillId="6" borderId="5" xfId="0" applyFont="1" applyFill="1" applyBorder="1" applyAlignment="1">
      <alignment horizontal="center" textRotation="255" shrinkToFit="1"/>
    </xf>
    <xf numFmtId="0" fontId="4" fillId="0" borderId="6" xfId="0" applyFont="1" applyBorder="1" applyAlignment="1">
      <alignment horizontal="center" vertical="center" shrinkToFit="1"/>
    </xf>
    <xf numFmtId="0" fontId="25" fillId="0" borderId="0" xfId="0" applyFont="1" applyAlignment="1">
      <alignment horizontal="center"/>
    </xf>
    <xf numFmtId="0" fontId="24" fillId="6" borderId="0" xfId="0" applyFont="1" applyFill="1" applyAlignment="1">
      <alignment horizontal="center" textRotation="255"/>
    </xf>
    <xf numFmtId="0" fontId="24" fillId="6" borderId="5" xfId="0" applyFont="1" applyFill="1" applyBorder="1" applyAlignment="1">
      <alignment horizontal="center" textRotation="255"/>
    </xf>
    <xf numFmtId="0" fontId="0" fillId="0" borderId="3" xfId="0" applyBorder="1" applyAlignment="1">
      <alignment horizontal="center" vertical="center"/>
    </xf>
    <xf numFmtId="0" fontId="0" fillId="0" borderId="2" xfId="0" applyBorder="1" applyAlignment="1">
      <alignment horizontal="center" vertical="center"/>
    </xf>
    <xf numFmtId="0" fontId="5" fillId="3" borderId="0" xfId="0" applyFont="1" applyFill="1" applyAlignment="1">
      <alignment horizontal="center" vertical="center"/>
    </xf>
    <xf numFmtId="0" fontId="0" fillId="0" borderId="0" xfId="0" applyAlignment="1" applyProtection="1">
      <alignment horizontal="center" vertical="center"/>
      <protection locked="0"/>
    </xf>
    <xf numFmtId="0" fontId="16" fillId="0" borderId="0" xfId="2" applyFont="1" applyAlignment="1">
      <alignment horizontal="center" vertical="center"/>
    </xf>
    <xf numFmtId="0" fontId="13" fillId="0" borderId="0" xfId="2" applyFont="1" applyAlignment="1">
      <alignment horizontal="center" vertical="center"/>
    </xf>
    <xf numFmtId="0" fontId="5" fillId="0" borderId="0" xfId="2" applyFont="1" applyAlignment="1">
      <alignment horizontal="center"/>
    </xf>
    <xf numFmtId="0" fontId="29" fillId="0" borderId="0" xfId="2" applyFont="1" applyAlignment="1">
      <alignment horizontal="center" vertical="top" textRotation="255" wrapText="1"/>
    </xf>
    <xf numFmtId="0" fontId="13" fillId="0" borderId="5" xfId="2" applyFont="1" applyBorder="1" applyAlignment="1">
      <alignment horizontal="center"/>
    </xf>
    <xf numFmtId="0" fontId="3" fillId="0" borderId="2" xfId="2" applyFont="1" applyBorder="1" applyAlignment="1">
      <alignment horizontal="center"/>
    </xf>
    <xf numFmtId="0" fontId="0" fillId="0" borderId="3" xfId="2" applyFont="1" applyBorder="1" applyAlignment="1">
      <alignment horizontal="center" vertical="center"/>
    </xf>
    <xf numFmtId="0" fontId="1" fillId="0" borderId="4" xfId="2" applyFont="1" applyBorder="1" applyAlignment="1">
      <alignment horizontal="center" vertical="center"/>
    </xf>
    <xf numFmtId="0" fontId="1" fillId="0" borderId="3" xfId="2" applyFont="1" applyBorder="1" applyAlignment="1">
      <alignment horizontal="center" vertical="center"/>
    </xf>
    <xf numFmtId="0" fontId="4" fillId="0" borderId="0" xfId="2" applyFont="1" applyAlignment="1">
      <alignment horizontal="left" vertical="top" wrapText="1"/>
    </xf>
    <xf numFmtId="0" fontId="4" fillId="0" borderId="0" xfId="2" applyFont="1" applyAlignment="1">
      <alignment horizontal="center" vertical="top"/>
    </xf>
    <xf numFmtId="0" fontId="4" fillId="0" borderId="0" xfId="2" applyFont="1" applyAlignment="1">
      <alignment horizontal="center" vertical="center" wrapText="1"/>
    </xf>
    <xf numFmtId="0" fontId="5" fillId="0" borderId="0" xfId="2" applyFont="1" applyAlignment="1">
      <alignment horizontal="center" vertical="center"/>
    </xf>
    <xf numFmtId="0" fontId="0" fillId="0" borderId="0" xfId="2" applyFont="1" applyAlignment="1">
      <alignment horizontal="left" vertical="center"/>
    </xf>
    <xf numFmtId="0" fontId="0" fillId="3" borderId="6" xfId="0" applyFill="1" applyBorder="1" applyAlignment="1">
      <alignment horizontal="center" vertical="center" shrinkToFit="1"/>
    </xf>
    <xf numFmtId="0" fontId="29" fillId="0" borderId="0" xfId="2" applyFont="1" applyAlignment="1">
      <alignment horizontal="center" vertical="center" textRotation="255" wrapText="1"/>
    </xf>
    <xf numFmtId="0" fontId="0" fillId="0" borderId="14" xfId="0" applyBorder="1" applyAlignment="1">
      <alignment horizontal="center" vertical="center" shrinkToFi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0" fillId="3" borderId="14" xfId="0" applyFill="1" applyBorder="1" applyAlignment="1">
      <alignment horizontal="center" vertical="center" shrinkToFi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37" fillId="0" borderId="0" xfId="0" applyFont="1"/>
  </cellXfs>
  <cellStyles count="5">
    <cellStyle name="標準" xfId="0" builtinId="0"/>
    <cellStyle name="標準 2" xfId="1" xr:uid="{00000000-0005-0000-0000-000001000000}"/>
    <cellStyle name="標準 2 2" xfId="2" xr:uid="{00000000-0005-0000-0000-000002000000}"/>
    <cellStyle name="標準_H20学校一覧作成資料(県立学校教育課)" xfId="3" xr:uid="{00000000-0005-0000-0000-000003000000}"/>
    <cellStyle name="標準_H20学校一覧作成資料(総務私学課)" xfId="4" xr:uid="{00000000-0005-0000-0000-000004000000}"/>
  </cellStyles>
  <dxfs count="6">
    <dxf>
      <fill>
        <patternFill>
          <bgColor rgb="FF66FFFF"/>
        </patternFill>
      </fill>
    </dxf>
    <dxf>
      <fill>
        <patternFill>
          <bgColor rgb="FF66FFFF"/>
        </patternFill>
      </fill>
    </dxf>
    <dxf>
      <fill>
        <patternFill>
          <bgColor rgb="FFFFCCFF"/>
        </patternFill>
      </fill>
    </dxf>
    <dxf>
      <fill>
        <patternFill>
          <bgColor rgb="FFFFCCFF"/>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xdr:colOff>
      <xdr:row>10</xdr:row>
      <xdr:rowOff>235858</xdr:rowOff>
    </xdr:from>
    <xdr:to>
      <xdr:col>4</xdr:col>
      <xdr:colOff>616856</xdr:colOff>
      <xdr:row>12</xdr:row>
      <xdr:rowOff>127001</xdr:rowOff>
    </xdr:to>
    <xdr:sp macro="" textlink="">
      <xdr:nvSpPr>
        <xdr:cNvPr id="2" name="矢印: 下 1">
          <a:extLst>
            <a:ext uri="{FF2B5EF4-FFF2-40B4-BE49-F238E27FC236}">
              <a16:creationId xmlns:a16="http://schemas.microsoft.com/office/drawing/2014/main" id="{64DB8407-17B6-42EF-BA27-5697C6B40064}"/>
            </a:ext>
          </a:extLst>
        </xdr:cNvPr>
        <xdr:cNvSpPr/>
      </xdr:nvSpPr>
      <xdr:spPr>
        <a:xfrm>
          <a:off x="2406649" y="3537858"/>
          <a:ext cx="616857" cy="653143"/>
        </a:xfrm>
        <a:prstGeom prst="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kikoriku-as.open.ed.jp/Users/youko/Documents/5(&#39640;&#20307;&#36899;&#38306;)/0f683d41/&#30476;&#39640;&#20307;&#36899;&#38520;&#19978;&#31478;&#25216;&#23554;&#38272;&#37096;&#24773;&#22577;&#20418;&#24341;&#12365;&#32153;&#12366;&#36039;&#26009;2007/&#27798;&#32260;&#30476;&#39640;&#20307;&#36899;&#38520;&#19978;&#31478;&#25216;&#23554;&#38272;&#37096;&#38306;&#20418;/&#12487;&#12540;&#12479;&#39006;/2009/2009kensinzin/09&#26032;&#20154;&#30003;&#36796;/2009sinjinrikujou_syuuk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
      <sheetName val="所属"/>
      <sheetName val="男子個人種目"/>
      <sheetName val="男子縦"/>
      <sheetName val="女子個人種目"/>
      <sheetName val="女子縦"/>
      <sheetName val="男４Ｒ"/>
      <sheetName val="男16Ｒ"/>
      <sheetName val="女４Ｒ"/>
      <sheetName val="女16Ｒ"/>
      <sheetName val="種目人数"/>
      <sheetName val="記録検査"/>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9E78-9876-4571-AA96-354EF677F60A}">
  <sheetPr>
    <tabColor rgb="FFFFFF00"/>
  </sheetPr>
  <dimension ref="A1:J35"/>
  <sheetViews>
    <sheetView tabSelected="1" zoomScale="80" zoomScaleNormal="80" workbookViewId="0">
      <selection activeCell="D2" sqref="D2"/>
    </sheetView>
  </sheetViews>
  <sheetFormatPr defaultColWidth="7.5" defaultRowHeight="20.25" customHeight="1"/>
  <cols>
    <col min="1" max="16384" width="7.5" style="109"/>
  </cols>
  <sheetData>
    <row r="1" spans="1:10" ht="20.25" customHeight="1">
      <c r="A1" s="118" t="s">
        <v>0</v>
      </c>
      <c r="B1" s="118"/>
      <c r="C1" s="118"/>
      <c r="D1" s="118"/>
      <c r="E1" s="118"/>
      <c r="F1" s="118"/>
      <c r="G1" s="118"/>
      <c r="H1" s="118"/>
      <c r="I1" s="118"/>
      <c r="J1" s="117"/>
    </row>
    <row r="3" spans="1:10" ht="20.25" customHeight="1">
      <c r="A3" s="109" t="s">
        <v>1</v>
      </c>
    </row>
    <row r="4" spans="1:10" ht="20.25" customHeight="1">
      <c r="A4" s="109" t="s">
        <v>526</v>
      </c>
    </row>
    <row r="5" spans="1:10" ht="20.25" customHeight="1">
      <c r="A5" s="109" t="s">
        <v>2</v>
      </c>
    </row>
    <row r="7" spans="1:10" ht="20.25" customHeight="1">
      <c r="A7" s="109" t="s">
        <v>3</v>
      </c>
    </row>
    <row r="8" spans="1:10" ht="20.25" customHeight="1">
      <c r="A8" s="109" t="s">
        <v>4</v>
      </c>
    </row>
    <row r="9" spans="1:10" ht="20.25" customHeight="1">
      <c r="A9" s="109" t="s">
        <v>5</v>
      </c>
    </row>
    <row r="10" spans="1:10" ht="20.25" customHeight="1">
      <c r="A10" s="109" t="s">
        <v>6</v>
      </c>
    </row>
    <row r="11" spans="1:10" ht="20.25" customHeight="1">
      <c r="A11" s="109" t="s">
        <v>7</v>
      </c>
    </row>
    <row r="12" spans="1:10" ht="20.25" customHeight="1">
      <c r="A12" s="109" t="s">
        <v>8</v>
      </c>
    </row>
    <row r="13" spans="1:10" ht="20.25" customHeight="1">
      <c r="A13" s="109" t="s">
        <v>527</v>
      </c>
    </row>
    <row r="14" spans="1:10" ht="20.25" customHeight="1">
      <c r="A14" s="109" t="s">
        <v>9</v>
      </c>
    </row>
    <row r="15" spans="1:10" ht="20.25" customHeight="1">
      <c r="A15" s="109" t="s">
        <v>528</v>
      </c>
    </row>
    <row r="17" spans="1:10" ht="20.25" customHeight="1">
      <c r="A17" s="199" t="s">
        <v>556</v>
      </c>
    </row>
    <row r="18" spans="1:10" ht="20.25" customHeight="1">
      <c r="A18" s="199" t="s">
        <v>557</v>
      </c>
    </row>
    <row r="20" spans="1:10" ht="20.25" customHeight="1">
      <c r="A20" s="115" t="s">
        <v>10</v>
      </c>
    </row>
    <row r="21" spans="1:10" ht="20.25" customHeight="1">
      <c r="A21" s="115" t="s">
        <v>11</v>
      </c>
    </row>
    <row r="23" spans="1:10" ht="20.25" customHeight="1">
      <c r="A23" s="109" t="s">
        <v>12</v>
      </c>
    </row>
    <row r="24" spans="1:10" ht="20.25" customHeight="1">
      <c r="A24" s="109" t="s">
        <v>529</v>
      </c>
    </row>
    <row r="25" spans="1:10" ht="20.25" customHeight="1">
      <c r="A25" s="109" t="s">
        <v>13</v>
      </c>
    </row>
    <row r="26" spans="1:10" ht="20.25" customHeight="1">
      <c r="A26" s="109" t="s">
        <v>558</v>
      </c>
    </row>
    <row r="27" spans="1:10" ht="20.25" customHeight="1">
      <c r="A27" s="115"/>
    </row>
    <row r="28" spans="1:10" ht="20.25" customHeight="1">
      <c r="A28" s="116"/>
    </row>
    <row r="29" spans="1:10" ht="20.25" customHeight="1">
      <c r="A29" s="115"/>
    </row>
    <row r="31" spans="1:10" s="112" customFormat="1" ht="20.25" customHeight="1">
      <c r="B31" s="114" t="s">
        <v>14</v>
      </c>
      <c r="C31" s="114"/>
      <c r="D31" s="114"/>
      <c r="E31" s="114"/>
      <c r="G31" s="113" t="s">
        <v>15</v>
      </c>
      <c r="H31" s="113"/>
      <c r="I31" s="113"/>
      <c r="J31" s="113"/>
    </row>
    <row r="32" spans="1:10" s="112" customFormat="1" ht="20.25" customHeight="1">
      <c r="B32" s="114" t="s">
        <v>16</v>
      </c>
      <c r="C32" s="114"/>
      <c r="D32" s="114"/>
      <c r="E32" s="114"/>
      <c r="G32" s="113" t="s">
        <v>17</v>
      </c>
      <c r="H32" s="113"/>
      <c r="I32" s="113"/>
      <c r="J32" s="113"/>
    </row>
    <row r="33" spans="2:10" s="112" customFormat="1" ht="20.25" customHeight="1">
      <c r="B33" s="114" t="s">
        <v>530</v>
      </c>
      <c r="C33" s="114"/>
      <c r="D33" s="114"/>
      <c r="E33" s="114"/>
      <c r="G33" s="113" t="s">
        <v>18</v>
      </c>
      <c r="H33" s="113"/>
      <c r="I33" s="113"/>
      <c r="J33" s="113"/>
    </row>
    <row r="34" spans="2:10" ht="20.25" customHeight="1">
      <c r="B34" s="111" t="s">
        <v>531</v>
      </c>
      <c r="C34" s="111"/>
      <c r="D34" s="111"/>
      <c r="E34" s="111"/>
      <c r="G34" s="110" t="s">
        <v>19</v>
      </c>
      <c r="H34" s="110"/>
      <c r="I34" s="110"/>
      <c r="J34" s="110"/>
    </row>
    <row r="35" spans="2:10" ht="20.25" customHeight="1">
      <c r="B35" s="111" t="s">
        <v>20</v>
      </c>
      <c r="C35" s="111"/>
      <c r="D35" s="111"/>
      <c r="E35" s="111"/>
      <c r="G35" s="110" t="s">
        <v>21</v>
      </c>
      <c r="H35" s="110"/>
      <c r="I35" s="110"/>
      <c r="J35" s="110"/>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110"/>
  <sheetViews>
    <sheetView zoomScale="60" zoomScaleNormal="60" workbookViewId="0">
      <selection activeCell="A5" sqref="A5:I8"/>
    </sheetView>
  </sheetViews>
  <sheetFormatPr defaultColWidth="9" defaultRowHeight="21.75" customHeight="1"/>
  <cols>
    <col min="1" max="8" width="13.5"/>
    <col min="9" max="9" width="13.5" customWidth="1"/>
  </cols>
  <sheetData>
    <row r="1" spans="1:9" ht="21.75" customHeight="1">
      <c r="A1" s="42" t="s">
        <v>22</v>
      </c>
      <c r="B1" s="43"/>
      <c r="C1" s="43"/>
      <c r="D1" s="43"/>
      <c r="E1" s="43"/>
      <c r="F1" s="43"/>
      <c r="G1" s="43"/>
      <c r="H1" s="44"/>
      <c r="I1" s="44"/>
    </row>
    <row r="2" spans="1:9" ht="21.75" customHeight="1">
      <c r="A2" s="42" t="s">
        <v>23</v>
      </c>
      <c r="B2" s="43"/>
      <c r="C2" s="43"/>
      <c r="D2" s="43"/>
      <c r="E2" s="43"/>
      <c r="F2" s="43"/>
      <c r="G2" s="43"/>
      <c r="H2" s="44"/>
      <c r="I2" s="44"/>
    </row>
    <row r="3" spans="1:9" ht="21.75" customHeight="1">
      <c r="A3" s="42"/>
      <c r="B3" s="43"/>
      <c r="C3" s="43"/>
      <c r="D3" s="43"/>
      <c r="E3" s="43"/>
      <c r="F3" s="43"/>
      <c r="G3" s="43"/>
      <c r="H3" s="44"/>
      <c r="I3" s="44"/>
    </row>
    <row r="4" spans="1:9" ht="21.75" customHeight="1">
      <c r="A4" s="45" t="s">
        <v>24</v>
      </c>
      <c r="B4" s="46" t="s">
        <v>25</v>
      </c>
      <c r="C4" s="46" t="s">
        <v>26</v>
      </c>
      <c r="D4" s="46" t="s">
        <v>27</v>
      </c>
      <c r="E4" s="46" t="s">
        <v>28</v>
      </c>
      <c r="F4" s="46" t="s">
        <v>29</v>
      </c>
      <c r="G4" s="46" t="s">
        <v>30</v>
      </c>
      <c r="H4" s="46" t="s">
        <v>31</v>
      </c>
      <c r="I4" s="46" t="s">
        <v>32</v>
      </c>
    </row>
    <row r="5" spans="1:9" ht="21.75" customHeight="1">
      <c r="A5" s="13">
        <v>2503</v>
      </c>
      <c r="B5" s="13" t="s">
        <v>33</v>
      </c>
      <c r="C5" s="13" t="s">
        <v>532</v>
      </c>
      <c r="D5" s="13" t="s">
        <v>34</v>
      </c>
      <c r="E5" s="13" t="s">
        <v>35</v>
      </c>
      <c r="F5" s="13" t="s">
        <v>523</v>
      </c>
      <c r="G5" s="13" t="s">
        <v>524</v>
      </c>
      <c r="H5" s="136">
        <v>38730</v>
      </c>
      <c r="I5" s="13">
        <v>3</v>
      </c>
    </row>
    <row r="6" spans="1:9" ht="21.75" customHeight="1">
      <c r="A6" s="13">
        <v>2509</v>
      </c>
      <c r="B6" s="13" t="s">
        <v>36</v>
      </c>
      <c r="C6" s="13" t="s">
        <v>533</v>
      </c>
      <c r="D6" s="13" t="s">
        <v>37</v>
      </c>
      <c r="E6" s="13" t="s">
        <v>534</v>
      </c>
      <c r="F6" s="13" t="s">
        <v>535</v>
      </c>
      <c r="G6" s="13" t="s">
        <v>536</v>
      </c>
      <c r="H6" s="136">
        <v>38784</v>
      </c>
      <c r="I6" s="13">
        <v>3</v>
      </c>
    </row>
    <row r="7" spans="1:9" ht="21.75" customHeight="1">
      <c r="A7" s="13">
        <v>2520</v>
      </c>
      <c r="B7" s="13" t="s">
        <v>537</v>
      </c>
      <c r="C7" s="13" t="s">
        <v>538</v>
      </c>
      <c r="D7" s="13" t="s">
        <v>539</v>
      </c>
      <c r="E7" s="13" t="s">
        <v>540</v>
      </c>
      <c r="F7" s="13" t="s">
        <v>541</v>
      </c>
      <c r="G7" s="13" t="s">
        <v>542</v>
      </c>
      <c r="H7" s="136">
        <v>38603</v>
      </c>
      <c r="I7" s="13">
        <v>3</v>
      </c>
    </row>
    <row r="8" spans="1:9" ht="21.75" customHeight="1">
      <c r="A8" s="13">
        <v>2521</v>
      </c>
      <c r="B8" s="13" t="s">
        <v>543</v>
      </c>
      <c r="C8" s="13" t="s">
        <v>544</v>
      </c>
      <c r="D8" s="13" t="s">
        <v>545</v>
      </c>
      <c r="E8" s="13" t="s">
        <v>546</v>
      </c>
      <c r="F8" s="13" t="s">
        <v>547</v>
      </c>
      <c r="G8" s="13" t="s">
        <v>548</v>
      </c>
      <c r="H8" s="136">
        <v>38659</v>
      </c>
      <c r="I8" s="13">
        <v>3</v>
      </c>
    </row>
    <row r="9" spans="1:9" ht="21.75" customHeight="1">
      <c r="A9" s="13"/>
      <c r="B9" s="13"/>
      <c r="C9" s="13"/>
      <c r="D9" s="13"/>
      <c r="E9" s="13"/>
      <c r="F9" s="13"/>
      <c r="G9" s="13"/>
      <c r="H9" s="136"/>
      <c r="I9" s="13"/>
    </row>
    <row r="10" spans="1:9" ht="21.75" customHeight="1">
      <c r="A10" s="13"/>
      <c r="B10" s="13"/>
      <c r="C10" s="13"/>
      <c r="D10" s="13"/>
      <c r="E10" s="13"/>
      <c r="F10" s="13"/>
      <c r="G10" s="13"/>
      <c r="H10" s="136"/>
      <c r="I10" s="13"/>
    </row>
    <row r="11" spans="1:9" ht="21.75" customHeight="1">
      <c r="A11" s="13"/>
      <c r="B11" s="13"/>
      <c r="C11" s="13"/>
      <c r="D11" s="13"/>
      <c r="E11" s="13"/>
      <c r="F11" s="13"/>
      <c r="G11" s="13"/>
      <c r="H11" s="136"/>
      <c r="I11" s="13"/>
    </row>
    <row r="12" spans="1:9" ht="21.75" customHeight="1">
      <c r="A12" s="13"/>
      <c r="B12" s="13"/>
      <c r="C12" s="13"/>
      <c r="D12" s="13"/>
      <c r="E12" s="13"/>
      <c r="F12" s="13"/>
      <c r="G12" s="13"/>
      <c r="H12" s="136"/>
      <c r="I12" s="13"/>
    </row>
    <row r="13" spans="1:9" ht="21.75" customHeight="1">
      <c r="A13" s="13"/>
      <c r="B13" s="13"/>
      <c r="C13" s="13"/>
      <c r="D13" s="13"/>
      <c r="E13" s="13"/>
      <c r="F13" s="13"/>
      <c r="G13" s="13"/>
      <c r="H13" s="136"/>
      <c r="I13" s="13"/>
    </row>
    <row r="14" spans="1:9" ht="21.75" customHeight="1">
      <c r="A14" s="13"/>
      <c r="B14" s="13"/>
      <c r="C14" s="13"/>
      <c r="D14" s="13"/>
      <c r="E14" s="13"/>
      <c r="F14" s="13"/>
      <c r="G14" s="13"/>
      <c r="H14" s="136"/>
      <c r="I14" s="13"/>
    </row>
    <row r="15" spans="1:9" ht="21.75" customHeight="1">
      <c r="A15" s="13"/>
      <c r="B15" s="13"/>
      <c r="C15" s="13"/>
      <c r="D15" s="13"/>
      <c r="E15" s="13"/>
      <c r="F15" s="13"/>
      <c r="G15" s="13"/>
      <c r="H15" s="136"/>
      <c r="I15" s="13"/>
    </row>
    <row r="16" spans="1:9" ht="21.75" customHeight="1">
      <c r="A16" s="13"/>
      <c r="B16" s="13"/>
      <c r="C16" s="13"/>
      <c r="D16" s="13"/>
      <c r="E16" s="13"/>
      <c r="F16" s="13"/>
      <c r="G16" s="13"/>
      <c r="H16" s="136"/>
      <c r="I16" s="13"/>
    </row>
    <row r="17" spans="1:9" ht="21.75" customHeight="1">
      <c r="A17" s="13"/>
      <c r="B17" s="13"/>
      <c r="C17" s="13"/>
      <c r="D17" s="13"/>
      <c r="E17" s="13"/>
      <c r="F17" s="13"/>
      <c r="G17" s="13"/>
      <c r="H17" s="136"/>
      <c r="I17" s="13"/>
    </row>
    <row r="18" spans="1:9" ht="21.75" customHeight="1">
      <c r="A18" s="13"/>
      <c r="B18" s="13"/>
      <c r="C18" s="13"/>
      <c r="D18" s="13"/>
      <c r="E18" s="13"/>
      <c r="F18" s="13"/>
      <c r="G18" s="13"/>
      <c r="H18" s="136"/>
      <c r="I18" s="13"/>
    </row>
    <row r="19" spans="1:9" ht="21.75" customHeight="1">
      <c r="A19" s="13"/>
      <c r="B19" s="13"/>
      <c r="C19" s="13"/>
      <c r="D19" s="13"/>
      <c r="E19" s="13"/>
      <c r="F19" s="13"/>
      <c r="G19" s="13"/>
      <c r="H19" s="136"/>
      <c r="I19" s="13"/>
    </row>
    <row r="20" spans="1:9" ht="21.75" customHeight="1">
      <c r="A20" s="13"/>
      <c r="B20" s="13"/>
      <c r="C20" s="13"/>
      <c r="D20" s="13"/>
      <c r="E20" s="13"/>
      <c r="F20" s="13"/>
      <c r="G20" s="13"/>
      <c r="H20" s="136"/>
      <c r="I20" s="13"/>
    </row>
    <row r="21" spans="1:9" ht="21.75" customHeight="1">
      <c r="A21" s="13"/>
      <c r="B21" s="13"/>
      <c r="C21" s="13"/>
      <c r="D21" s="13"/>
      <c r="E21" s="13"/>
      <c r="F21" s="13"/>
      <c r="G21" s="13"/>
      <c r="H21" s="136"/>
      <c r="I21" s="13"/>
    </row>
    <row r="22" spans="1:9" ht="21.75" customHeight="1">
      <c r="A22" s="13"/>
      <c r="B22" s="13"/>
      <c r="C22" s="13"/>
      <c r="D22" s="13"/>
      <c r="E22" s="13"/>
      <c r="F22" s="13"/>
      <c r="G22" s="13"/>
      <c r="H22" s="136"/>
      <c r="I22" s="13"/>
    </row>
    <row r="23" spans="1:9" ht="21.75" customHeight="1">
      <c r="A23" s="13"/>
      <c r="B23" s="13"/>
      <c r="C23" s="13"/>
      <c r="D23" s="13"/>
      <c r="E23" s="13"/>
      <c r="F23" s="13"/>
      <c r="G23" s="13"/>
      <c r="H23" s="136"/>
      <c r="I23" s="13"/>
    </row>
    <row r="24" spans="1:9" ht="21.75" customHeight="1">
      <c r="A24" s="13"/>
      <c r="B24" s="13"/>
      <c r="C24" s="13"/>
      <c r="D24" s="13"/>
      <c r="E24" s="13"/>
      <c r="F24" s="13"/>
      <c r="G24" s="13"/>
      <c r="H24" s="136"/>
      <c r="I24" s="13"/>
    </row>
    <row r="25" spans="1:9" ht="21.75" customHeight="1">
      <c r="A25" s="13"/>
      <c r="B25" s="13"/>
      <c r="C25" s="13"/>
      <c r="D25" s="13"/>
      <c r="E25" s="13"/>
      <c r="F25" s="13"/>
      <c r="G25" s="13"/>
      <c r="H25" s="136"/>
      <c r="I25" s="13"/>
    </row>
    <row r="26" spans="1:9" ht="21.75" customHeight="1">
      <c r="A26" s="13"/>
      <c r="B26" s="13"/>
      <c r="C26" s="13"/>
      <c r="D26" s="13"/>
      <c r="E26" s="13"/>
      <c r="F26" s="13"/>
      <c r="G26" s="13"/>
      <c r="H26" s="136"/>
      <c r="I26" s="13"/>
    </row>
    <row r="27" spans="1:9" ht="21.75" customHeight="1">
      <c r="A27" s="13"/>
      <c r="B27" s="13"/>
      <c r="C27" s="13"/>
      <c r="D27" s="13"/>
      <c r="E27" s="13"/>
      <c r="F27" s="13"/>
      <c r="G27" s="13"/>
      <c r="H27" s="136"/>
      <c r="I27" s="13"/>
    </row>
    <row r="28" spans="1:9" ht="21.75" customHeight="1">
      <c r="A28" s="13"/>
      <c r="B28" s="13"/>
      <c r="C28" s="13"/>
      <c r="D28" s="13"/>
      <c r="E28" s="13"/>
      <c r="F28" s="13"/>
      <c r="G28" s="13"/>
      <c r="H28" s="136"/>
      <c r="I28" s="13"/>
    </row>
    <row r="29" spans="1:9" ht="21.75" customHeight="1">
      <c r="A29" s="13"/>
      <c r="B29" s="13"/>
      <c r="C29" s="13"/>
      <c r="D29" s="13"/>
      <c r="E29" s="13"/>
      <c r="F29" s="13"/>
      <c r="G29" s="13"/>
      <c r="H29" s="136"/>
      <c r="I29" s="13"/>
    </row>
    <row r="30" spans="1:9" ht="21.75" customHeight="1">
      <c r="A30" s="13"/>
      <c r="B30" s="13"/>
      <c r="C30" s="13"/>
      <c r="D30" s="13"/>
      <c r="E30" s="13"/>
      <c r="F30" s="13"/>
      <c r="G30" s="13"/>
      <c r="H30" s="136"/>
      <c r="I30" s="13"/>
    </row>
    <row r="31" spans="1:9" ht="21.75" customHeight="1">
      <c r="A31" s="13"/>
      <c r="B31" s="13"/>
      <c r="C31" s="13"/>
      <c r="D31" s="13"/>
      <c r="E31" s="13"/>
      <c r="F31" s="13"/>
      <c r="G31" s="13"/>
      <c r="H31" s="136"/>
      <c r="I31" s="13"/>
    </row>
    <row r="32" spans="1:9" ht="21.75" customHeight="1">
      <c r="A32" s="13"/>
      <c r="B32" s="13"/>
      <c r="C32" s="13"/>
      <c r="D32" s="13"/>
      <c r="E32" s="13"/>
      <c r="F32" s="13"/>
      <c r="G32" s="13"/>
      <c r="H32" s="136"/>
      <c r="I32" s="13"/>
    </row>
    <row r="33" spans="1:9" ht="21.75" customHeight="1">
      <c r="A33" s="13"/>
      <c r="B33" s="13"/>
      <c r="C33" s="13"/>
      <c r="D33" s="13"/>
      <c r="E33" s="13"/>
      <c r="F33" s="13"/>
      <c r="G33" s="13"/>
      <c r="H33" s="136"/>
      <c r="I33" s="13"/>
    </row>
    <row r="34" spans="1:9" ht="21.75" customHeight="1">
      <c r="A34" s="13"/>
      <c r="B34" s="13"/>
      <c r="C34" s="13"/>
      <c r="D34" s="13"/>
      <c r="E34" s="13"/>
      <c r="F34" s="13"/>
      <c r="G34" s="13"/>
      <c r="H34" s="136"/>
      <c r="I34" s="13"/>
    </row>
    <row r="35" spans="1:9" ht="21.75" customHeight="1">
      <c r="A35" s="13"/>
      <c r="B35" s="13"/>
      <c r="C35" s="13"/>
      <c r="D35" s="13"/>
      <c r="E35" s="13"/>
      <c r="F35" s="13"/>
      <c r="G35" s="13"/>
      <c r="H35" s="136"/>
      <c r="I35" s="13"/>
    </row>
    <row r="36" spans="1:9" ht="21.75" customHeight="1">
      <c r="A36" s="13"/>
      <c r="B36" s="13"/>
      <c r="C36" s="13"/>
      <c r="D36" s="13"/>
      <c r="E36" s="13"/>
      <c r="F36" s="13"/>
      <c r="G36" s="13"/>
      <c r="H36" s="136"/>
      <c r="I36" s="13"/>
    </row>
    <row r="37" spans="1:9" ht="21.75" customHeight="1">
      <c r="A37" s="13"/>
      <c r="B37" s="13"/>
      <c r="C37" s="13"/>
      <c r="D37" s="13"/>
      <c r="E37" s="13"/>
      <c r="F37" s="13"/>
      <c r="G37" s="13"/>
      <c r="H37" s="136"/>
      <c r="I37" s="13"/>
    </row>
    <row r="38" spans="1:9" ht="21.75" customHeight="1">
      <c r="A38" s="13"/>
      <c r="B38" s="13"/>
      <c r="C38" s="13"/>
      <c r="D38" s="13"/>
      <c r="E38" s="13"/>
      <c r="F38" s="13"/>
      <c r="G38" s="13"/>
      <c r="H38" s="136"/>
      <c r="I38" s="13"/>
    </row>
    <row r="39" spans="1:9" ht="21.75" customHeight="1">
      <c r="A39" s="13"/>
      <c r="B39" s="13"/>
      <c r="C39" s="13"/>
      <c r="D39" s="13"/>
      <c r="E39" s="13"/>
      <c r="F39" s="13"/>
      <c r="G39" s="13"/>
      <c r="H39" s="136"/>
      <c r="I39" s="13"/>
    </row>
    <row r="40" spans="1:9" ht="21.75" customHeight="1">
      <c r="A40" s="13"/>
      <c r="B40" s="13"/>
      <c r="C40" s="13"/>
      <c r="D40" s="13"/>
      <c r="E40" s="13"/>
      <c r="F40" s="13"/>
      <c r="G40" s="13"/>
      <c r="H40" s="137"/>
      <c r="I40" s="13"/>
    </row>
    <row r="41" spans="1:9" ht="21.75" customHeight="1">
      <c r="A41" s="13"/>
      <c r="B41" s="138"/>
      <c r="C41" s="13"/>
      <c r="D41" s="13"/>
      <c r="E41" s="13"/>
      <c r="F41" s="13"/>
      <c r="G41" s="13"/>
      <c r="H41" s="139"/>
      <c r="I41" s="13"/>
    </row>
    <row r="42" spans="1:9" ht="21.75" customHeight="1">
      <c r="A42" s="13"/>
      <c r="B42" s="13"/>
      <c r="C42" s="13"/>
      <c r="D42" s="13"/>
      <c r="E42" s="13"/>
      <c r="F42" s="13"/>
      <c r="G42" s="13"/>
      <c r="H42" s="139"/>
      <c r="I42" s="13"/>
    </row>
    <row r="43" spans="1:9" ht="21.75" customHeight="1">
      <c r="A43" s="13"/>
      <c r="B43" s="13"/>
      <c r="C43" s="13"/>
      <c r="D43" s="13"/>
      <c r="E43" s="13"/>
      <c r="F43" s="13"/>
      <c r="G43" s="13"/>
      <c r="H43" s="139"/>
      <c r="I43" s="13"/>
    </row>
    <row r="44" spans="1:9" ht="21.75" customHeight="1">
      <c r="A44" s="47"/>
      <c r="B44" s="48"/>
      <c r="C44" s="48"/>
      <c r="D44" s="48"/>
      <c r="E44" s="48"/>
      <c r="F44" s="48"/>
      <c r="G44" s="48"/>
      <c r="H44" s="47"/>
      <c r="I44" s="47"/>
    </row>
    <row r="45" spans="1:9" ht="21.75" customHeight="1">
      <c r="A45" s="47"/>
      <c r="B45" s="48"/>
      <c r="C45" s="48"/>
      <c r="D45" s="48"/>
      <c r="E45" s="48"/>
      <c r="F45" s="48"/>
      <c r="G45" s="48"/>
      <c r="H45" s="47"/>
      <c r="I45" s="47"/>
    </row>
    <row r="46" spans="1:9" ht="21.75" customHeight="1">
      <c r="A46" s="47"/>
      <c r="B46" s="48"/>
      <c r="C46" s="48"/>
      <c r="D46" s="48"/>
      <c r="E46" s="48"/>
      <c r="F46" s="48"/>
      <c r="G46" s="48"/>
      <c r="H46" s="47"/>
      <c r="I46" s="47"/>
    </row>
    <row r="47" spans="1:9" ht="21.75" customHeight="1">
      <c r="A47" s="47"/>
      <c r="B47" s="48"/>
      <c r="C47" s="48"/>
      <c r="D47" s="48"/>
      <c r="E47" s="48"/>
      <c r="F47" s="48"/>
      <c r="G47" s="48"/>
      <c r="H47" s="47"/>
      <c r="I47" s="47"/>
    </row>
    <row r="48" spans="1:9" ht="21.75" customHeight="1">
      <c r="A48" s="47"/>
      <c r="B48" s="48"/>
      <c r="C48" s="48"/>
      <c r="D48" s="48"/>
      <c r="E48" s="48"/>
      <c r="F48" s="48"/>
      <c r="G48" s="48"/>
      <c r="H48" s="47"/>
      <c r="I48" s="47"/>
    </row>
    <row r="49" spans="1:9" ht="21.75" customHeight="1">
      <c r="A49" s="47"/>
      <c r="B49" s="48"/>
      <c r="C49" s="48"/>
      <c r="D49" s="48"/>
      <c r="E49" s="48"/>
      <c r="F49" s="48"/>
      <c r="G49" s="48"/>
      <c r="H49" s="47"/>
      <c r="I49" s="47"/>
    </row>
    <row r="50" spans="1:9" ht="21.75" customHeight="1">
      <c r="A50" s="47"/>
      <c r="B50" s="48"/>
      <c r="C50" s="48"/>
      <c r="D50" s="48"/>
      <c r="E50" s="48"/>
      <c r="F50" s="48"/>
      <c r="G50" s="48"/>
      <c r="H50" s="47"/>
      <c r="I50" s="47"/>
    </row>
    <row r="51" spans="1:9" ht="21.75" customHeight="1">
      <c r="A51" s="47"/>
      <c r="B51" s="48"/>
      <c r="C51" s="48"/>
      <c r="D51" s="48"/>
      <c r="E51" s="48"/>
      <c r="F51" s="48"/>
      <c r="G51" s="48"/>
      <c r="H51" s="47"/>
      <c r="I51" s="47"/>
    </row>
    <row r="52" spans="1:9" ht="21.75" customHeight="1">
      <c r="A52" s="47"/>
      <c r="B52" s="48"/>
      <c r="C52" s="48"/>
      <c r="D52" s="48"/>
      <c r="E52" s="48"/>
      <c r="F52" s="48"/>
      <c r="G52" s="48"/>
      <c r="H52" s="47"/>
      <c r="I52" s="47"/>
    </row>
    <row r="53" spans="1:9" ht="21.75" customHeight="1">
      <c r="A53" s="47"/>
      <c r="B53" s="48"/>
      <c r="C53" s="48"/>
      <c r="D53" s="48"/>
      <c r="E53" s="48"/>
      <c r="F53" s="48"/>
      <c r="G53" s="48"/>
      <c r="H53" s="47"/>
      <c r="I53" s="47"/>
    </row>
    <row r="54" spans="1:9" ht="21.75" customHeight="1">
      <c r="A54" s="47"/>
      <c r="B54" s="48"/>
      <c r="C54" s="48"/>
      <c r="D54" s="48"/>
      <c r="E54" s="48"/>
      <c r="F54" s="48"/>
      <c r="G54" s="48"/>
      <c r="H54" s="47"/>
      <c r="I54" s="47"/>
    </row>
    <row r="55" spans="1:9" ht="21.75" customHeight="1">
      <c r="A55" s="47"/>
      <c r="B55" s="48"/>
      <c r="C55" s="48"/>
      <c r="D55" s="48"/>
      <c r="E55" s="48"/>
      <c r="F55" s="48"/>
      <c r="G55" s="48"/>
      <c r="H55" s="47"/>
      <c r="I55" s="47"/>
    </row>
    <row r="56" spans="1:9" ht="21.75" customHeight="1">
      <c r="A56" s="47"/>
      <c r="B56" s="48"/>
      <c r="C56" s="48"/>
      <c r="D56" s="48"/>
      <c r="E56" s="48"/>
      <c r="F56" s="48"/>
      <c r="G56" s="48"/>
      <c r="H56" s="47"/>
      <c r="I56" s="47"/>
    </row>
    <row r="57" spans="1:9" ht="21.75" customHeight="1">
      <c r="A57" s="47"/>
      <c r="B57" s="48"/>
      <c r="C57" s="48"/>
      <c r="D57" s="48"/>
      <c r="E57" s="48"/>
      <c r="F57" s="48"/>
      <c r="G57" s="48"/>
      <c r="H57" s="47"/>
      <c r="I57" s="47"/>
    </row>
    <row r="58" spans="1:9" ht="21.75" customHeight="1">
      <c r="A58" s="47"/>
      <c r="B58" s="48"/>
      <c r="C58" s="48"/>
      <c r="D58" s="48"/>
      <c r="E58" s="48"/>
      <c r="F58" s="48"/>
      <c r="G58" s="48"/>
      <c r="H58" s="47"/>
      <c r="I58" s="47"/>
    </row>
    <row r="59" spans="1:9" ht="21.75" customHeight="1">
      <c r="A59" s="47"/>
      <c r="B59" s="48"/>
      <c r="C59" s="48"/>
      <c r="D59" s="48"/>
      <c r="E59" s="48"/>
      <c r="F59" s="48"/>
      <c r="G59" s="48"/>
      <c r="H59" s="47"/>
      <c r="I59" s="47"/>
    </row>
    <row r="60" spans="1:9" ht="21.75" customHeight="1">
      <c r="A60" s="47"/>
      <c r="B60" s="48"/>
      <c r="C60" s="48"/>
      <c r="D60" s="48"/>
      <c r="E60" s="48"/>
      <c r="F60" s="48"/>
      <c r="G60" s="48"/>
      <c r="H60" s="47"/>
      <c r="I60" s="47"/>
    </row>
    <row r="61" spans="1:9" ht="21.75" customHeight="1">
      <c r="A61" s="47"/>
      <c r="B61" s="48"/>
      <c r="C61" s="48"/>
      <c r="D61" s="48"/>
      <c r="E61" s="48"/>
      <c r="F61" s="48"/>
      <c r="G61" s="48"/>
      <c r="H61" s="47"/>
      <c r="I61" s="47"/>
    </row>
    <row r="62" spans="1:9" ht="21.75" customHeight="1">
      <c r="A62" s="47"/>
      <c r="B62" s="48"/>
      <c r="C62" s="48"/>
      <c r="D62" s="48"/>
      <c r="E62" s="48"/>
      <c r="F62" s="48"/>
      <c r="G62" s="48"/>
      <c r="H62" s="47"/>
      <c r="I62" s="47"/>
    </row>
    <row r="63" spans="1:9" ht="21.75" customHeight="1">
      <c r="A63" s="47"/>
      <c r="B63" s="48"/>
      <c r="C63" s="48"/>
      <c r="D63" s="48"/>
      <c r="E63" s="48"/>
      <c r="F63" s="48"/>
      <c r="G63" s="48"/>
      <c r="H63" s="47"/>
      <c r="I63" s="47"/>
    </row>
    <row r="64" spans="1:9" ht="21.75" customHeight="1">
      <c r="A64" s="47"/>
      <c r="B64" s="48"/>
      <c r="C64" s="48"/>
      <c r="D64" s="48"/>
      <c r="E64" s="48"/>
      <c r="F64" s="48"/>
      <c r="G64" s="48"/>
      <c r="H64" s="47"/>
      <c r="I64" s="47"/>
    </row>
    <row r="65" spans="1:9" ht="21.75" customHeight="1">
      <c r="A65" s="47"/>
      <c r="B65" s="48"/>
      <c r="C65" s="48"/>
      <c r="D65" s="48"/>
      <c r="E65" s="48"/>
      <c r="F65" s="48"/>
      <c r="G65" s="48"/>
      <c r="H65" s="47"/>
      <c r="I65" s="47"/>
    </row>
    <row r="66" spans="1:9" ht="21.75" customHeight="1">
      <c r="A66" s="47"/>
      <c r="B66" s="48"/>
      <c r="C66" s="48"/>
      <c r="D66" s="48"/>
      <c r="E66" s="48"/>
      <c r="F66" s="48"/>
      <c r="G66" s="48"/>
      <c r="H66" s="47"/>
      <c r="I66" s="47"/>
    </row>
    <row r="67" spans="1:9" ht="21.75" customHeight="1">
      <c r="A67" s="47"/>
      <c r="B67" s="48"/>
      <c r="C67" s="48"/>
      <c r="D67" s="48"/>
      <c r="E67" s="48"/>
      <c r="F67" s="48"/>
      <c r="G67" s="48"/>
      <c r="H67" s="47"/>
      <c r="I67" s="47"/>
    </row>
    <row r="68" spans="1:9" ht="21.75" customHeight="1">
      <c r="A68" s="47"/>
      <c r="B68" s="48"/>
      <c r="C68" s="48"/>
      <c r="D68" s="48"/>
      <c r="E68" s="48"/>
      <c r="F68" s="48"/>
      <c r="G68" s="48"/>
      <c r="H68" s="47"/>
      <c r="I68" s="47"/>
    </row>
    <row r="69" spans="1:9" ht="21.75" customHeight="1">
      <c r="A69" s="47"/>
      <c r="B69" s="48"/>
      <c r="C69" s="48"/>
      <c r="D69" s="48"/>
      <c r="E69" s="48"/>
      <c r="F69" s="48"/>
      <c r="G69" s="48"/>
      <c r="H69" s="47"/>
      <c r="I69" s="47"/>
    </row>
    <row r="70" spans="1:9" ht="21.75" customHeight="1">
      <c r="A70" s="47"/>
      <c r="B70" s="48"/>
      <c r="C70" s="48"/>
      <c r="D70" s="48"/>
      <c r="E70" s="48"/>
      <c r="F70" s="48"/>
      <c r="G70" s="48"/>
      <c r="H70" s="47"/>
      <c r="I70" s="47"/>
    </row>
    <row r="71" spans="1:9" ht="21.75" customHeight="1">
      <c r="A71" s="47"/>
      <c r="B71" s="48"/>
      <c r="C71" s="48"/>
      <c r="D71" s="48"/>
      <c r="E71" s="48"/>
      <c r="F71" s="48"/>
      <c r="G71" s="48"/>
      <c r="H71" s="47"/>
      <c r="I71" s="47"/>
    </row>
    <row r="72" spans="1:9" ht="21.75" customHeight="1">
      <c r="A72" s="47"/>
      <c r="B72" s="48"/>
      <c r="C72" s="48"/>
      <c r="D72" s="48"/>
      <c r="E72" s="48"/>
      <c r="F72" s="48"/>
      <c r="G72" s="48"/>
      <c r="H72" s="47"/>
      <c r="I72" s="47"/>
    </row>
    <row r="73" spans="1:9" ht="21.75" customHeight="1">
      <c r="A73" s="47"/>
      <c r="B73" s="48"/>
      <c r="C73" s="48"/>
      <c r="D73" s="48"/>
      <c r="E73" s="48"/>
      <c r="F73" s="48"/>
      <c r="G73" s="48"/>
      <c r="H73" s="47"/>
      <c r="I73" s="47"/>
    </row>
    <row r="74" spans="1:9" ht="21.75" customHeight="1">
      <c r="A74" s="47"/>
      <c r="B74" s="48"/>
      <c r="C74" s="48"/>
      <c r="D74" s="48"/>
      <c r="E74" s="48"/>
      <c r="F74" s="48"/>
      <c r="G74" s="48"/>
      <c r="H74" s="47"/>
      <c r="I74" s="47"/>
    </row>
    <row r="75" spans="1:9" ht="21.75" customHeight="1">
      <c r="A75" s="47"/>
      <c r="B75" s="48"/>
      <c r="C75" s="48"/>
      <c r="D75" s="48"/>
      <c r="E75" s="48"/>
      <c r="F75" s="48"/>
      <c r="G75" s="48"/>
      <c r="H75" s="47"/>
      <c r="I75" s="47"/>
    </row>
    <row r="76" spans="1:9" ht="21.75" customHeight="1">
      <c r="A76" s="47"/>
      <c r="B76" s="48"/>
      <c r="C76" s="48"/>
      <c r="D76" s="48"/>
      <c r="E76" s="48"/>
      <c r="F76" s="48"/>
      <c r="G76" s="48"/>
      <c r="H76" s="47"/>
      <c r="I76" s="47"/>
    </row>
    <row r="77" spans="1:9" ht="21.75" customHeight="1">
      <c r="A77" s="47"/>
      <c r="B77" s="48"/>
      <c r="C77" s="48"/>
      <c r="D77" s="48"/>
      <c r="E77" s="48"/>
      <c r="F77" s="48"/>
      <c r="G77" s="48"/>
      <c r="H77" s="47"/>
      <c r="I77" s="47"/>
    </row>
    <row r="78" spans="1:9" ht="21.75" customHeight="1">
      <c r="A78" s="47"/>
      <c r="B78" s="48"/>
      <c r="C78" s="48"/>
      <c r="D78" s="48"/>
      <c r="E78" s="48"/>
      <c r="F78" s="48"/>
      <c r="G78" s="48"/>
      <c r="H78" s="47"/>
      <c r="I78" s="47"/>
    </row>
    <row r="79" spans="1:9" ht="21.75" customHeight="1">
      <c r="A79" s="47"/>
      <c r="B79" s="48"/>
      <c r="C79" s="48"/>
      <c r="D79" s="48"/>
      <c r="E79" s="48"/>
      <c r="F79" s="48"/>
      <c r="G79" s="48"/>
      <c r="H79" s="47"/>
      <c r="I79" s="47"/>
    </row>
    <row r="80" spans="1:9" ht="21.75" customHeight="1">
      <c r="A80" s="47"/>
      <c r="B80" s="48"/>
      <c r="C80" s="48"/>
      <c r="D80" s="48"/>
      <c r="E80" s="48"/>
      <c r="F80" s="48"/>
      <c r="G80" s="48"/>
      <c r="H80" s="47"/>
      <c r="I80" s="47"/>
    </row>
    <row r="81" spans="1:9" ht="21.75" customHeight="1">
      <c r="A81" s="47"/>
      <c r="B81" s="48"/>
      <c r="C81" s="48"/>
      <c r="D81" s="48"/>
      <c r="E81" s="48"/>
      <c r="F81" s="48"/>
      <c r="G81" s="48"/>
      <c r="H81" s="47"/>
      <c r="I81" s="47"/>
    </row>
    <row r="82" spans="1:9" ht="21.75" customHeight="1">
      <c r="A82" s="47"/>
      <c r="B82" s="48"/>
      <c r="C82" s="48"/>
      <c r="D82" s="48"/>
      <c r="E82" s="48"/>
      <c r="F82" s="48"/>
      <c r="G82" s="48"/>
      <c r="H82" s="47"/>
      <c r="I82" s="47"/>
    </row>
    <row r="83" spans="1:9" ht="21.75" customHeight="1">
      <c r="A83" s="47"/>
      <c r="B83" s="48"/>
      <c r="C83" s="48"/>
      <c r="D83" s="48"/>
      <c r="E83" s="48"/>
      <c r="F83" s="48"/>
      <c r="G83" s="48"/>
      <c r="H83" s="47"/>
      <c r="I83" s="47"/>
    </row>
    <row r="84" spans="1:9" ht="21.75" customHeight="1">
      <c r="A84" s="47"/>
      <c r="B84" s="48"/>
      <c r="C84" s="48"/>
      <c r="D84" s="48"/>
      <c r="E84" s="48"/>
      <c r="F84" s="48"/>
      <c r="G84" s="48"/>
      <c r="H84" s="47"/>
      <c r="I84" s="47"/>
    </row>
    <row r="85" spans="1:9" ht="21.75" customHeight="1">
      <c r="A85" s="47"/>
      <c r="B85" s="48"/>
      <c r="C85" s="48"/>
      <c r="D85" s="48"/>
      <c r="E85" s="48"/>
      <c r="F85" s="48"/>
      <c r="G85" s="48"/>
      <c r="H85" s="47"/>
      <c r="I85" s="47"/>
    </row>
    <row r="86" spans="1:9" ht="21.75" customHeight="1">
      <c r="A86" s="47"/>
      <c r="B86" s="48"/>
      <c r="C86" s="48"/>
      <c r="D86" s="48"/>
      <c r="E86" s="48"/>
      <c r="F86" s="48"/>
      <c r="G86" s="48"/>
      <c r="H86" s="47"/>
      <c r="I86" s="47"/>
    </row>
    <row r="87" spans="1:9" ht="21.75" customHeight="1">
      <c r="A87" s="47"/>
      <c r="B87" s="48"/>
      <c r="C87" s="48"/>
      <c r="D87" s="48"/>
      <c r="E87" s="48"/>
      <c r="F87" s="48"/>
      <c r="G87" s="48"/>
      <c r="H87" s="47"/>
      <c r="I87" s="47"/>
    </row>
    <row r="88" spans="1:9" ht="21.75" customHeight="1">
      <c r="A88" s="47"/>
      <c r="B88" s="48"/>
      <c r="C88" s="48"/>
      <c r="D88" s="48"/>
      <c r="E88" s="48"/>
      <c r="F88" s="48"/>
      <c r="G88" s="48"/>
      <c r="H88" s="47"/>
      <c r="I88" s="47"/>
    </row>
    <row r="89" spans="1:9" ht="21.75" customHeight="1">
      <c r="A89" s="47"/>
      <c r="B89" s="48"/>
      <c r="C89" s="48"/>
      <c r="D89" s="48"/>
      <c r="E89" s="48"/>
      <c r="F89" s="48"/>
      <c r="G89" s="48"/>
      <c r="H89" s="47"/>
      <c r="I89" s="47"/>
    </row>
    <row r="90" spans="1:9" ht="21.75" customHeight="1">
      <c r="A90" s="47"/>
      <c r="B90" s="48"/>
      <c r="C90" s="48"/>
      <c r="D90" s="48"/>
      <c r="E90" s="48"/>
      <c r="F90" s="48"/>
      <c r="G90" s="48"/>
      <c r="H90" s="47"/>
      <c r="I90" s="47"/>
    </row>
    <row r="91" spans="1:9" ht="21.75" customHeight="1">
      <c r="A91" s="47"/>
      <c r="B91" s="48"/>
      <c r="C91" s="48"/>
      <c r="D91" s="48"/>
      <c r="E91" s="48"/>
      <c r="F91" s="48"/>
      <c r="G91" s="48"/>
      <c r="H91" s="47"/>
      <c r="I91" s="47"/>
    </row>
    <row r="92" spans="1:9" ht="21.75" customHeight="1">
      <c r="A92" s="47"/>
      <c r="B92" s="48"/>
      <c r="C92" s="48"/>
      <c r="D92" s="48"/>
      <c r="E92" s="48"/>
      <c r="F92" s="48"/>
      <c r="G92" s="48"/>
      <c r="H92" s="47"/>
      <c r="I92" s="47"/>
    </row>
    <row r="93" spans="1:9" ht="21.75" customHeight="1">
      <c r="A93" s="47"/>
      <c r="B93" s="48"/>
      <c r="C93" s="48"/>
      <c r="D93" s="48"/>
      <c r="E93" s="48"/>
      <c r="F93" s="48"/>
      <c r="G93" s="48"/>
      <c r="H93" s="47"/>
      <c r="I93" s="47"/>
    </row>
    <row r="94" spans="1:9" ht="21.75" customHeight="1">
      <c r="A94" s="47"/>
      <c r="B94" s="48"/>
      <c r="C94" s="48"/>
      <c r="D94" s="48"/>
      <c r="E94" s="48"/>
      <c r="F94" s="48"/>
      <c r="G94" s="48"/>
      <c r="H94" s="47"/>
      <c r="I94" s="47"/>
    </row>
    <row r="95" spans="1:9" ht="21.75" customHeight="1">
      <c r="A95" s="47"/>
      <c r="B95" s="48"/>
      <c r="C95" s="48"/>
      <c r="D95" s="48"/>
      <c r="E95" s="48"/>
      <c r="F95" s="48"/>
      <c r="G95" s="48"/>
      <c r="H95" s="47"/>
      <c r="I95" s="47"/>
    </row>
    <row r="96" spans="1:9" ht="21.75" customHeight="1">
      <c r="A96" s="47"/>
      <c r="B96" s="48"/>
      <c r="C96" s="48"/>
      <c r="D96" s="48"/>
      <c r="E96" s="48"/>
      <c r="F96" s="48"/>
      <c r="G96" s="48"/>
      <c r="H96" s="47"/>
      <c r="I96" s="47"/>
    </row>
    <row r="97" spans="1:9" ht="21.75" customHeight="1">
      <c r="A97" s="47"/>
      <c r="B97" s="48"/>
      <c r="C97" s="48"/>
      <c r="D97" s="48"/>
      <c r="E97" s="48"/>
      <c r="F97" s="48"/>
      <c r="G97" s="48"/>
      <c r="H97" s="47"/>
      <c r="I97" s="47"/>
    </row>
    <row r="98" spans="1:9" ht="21.75" customHeight="1">
      <c r="A98" s="47"/>
      <c r="B98" s="48"/>
      <c r="C98" s="48"/>
      <c r="D98" s="48"/>
      <c r="E98" s="48"/>
      <c r="F98" s="48"/>
      <c r="G98" s="48"/>
      <c r="H98" s="47"/>
      <c r="I98" s="47"/>
    </row>
    <row r="99" spans="1:9" ht="21.75" customHeight="1">
      <c r="A99" s="47"/>
      <c r="B99" s="48"/>
      <c r="C99" s="48"/>
      <c r="D99" s="48"/>
      <c r="E99" s="48"/>
      <c r="F99" s="48"/>
      <c r="G99" s="48"/>
      <c r="H99" s="47"/>
      <c r="I99" s="47"/>
    </row>
    <row r="100" spans="1:9" ht="21.75" customHeight="1">
      <c r="A100" s="6"/>
      <c r="H100" s="6"/>
      <c r="I100" s="6"/>
    </row>
    <row r="101" spans="1:9" ht="21.75" customHeight="1">
      <c r="A101" s="6"/>
      <c r="H101" s="6"/>
      <c r="I101" s="6"/>
    </row>
    <row r="102" spans="1:9" ht="21.75" customHeight="1">
      <c r="A102" s="6"/>
      <c r="H102" s="6"/>
      <c r="I102" s="6"/>
    </row>
    <row r="103" spans="1:9" ht="21.75" customHeight="1">
      <c r="A103" s="6"/>
      <c r="H103" s="6"/>
      <c r="I103" s="6"/>
    </row>
    <row r="104" spans="1:9" ht="21.75" customHeight="1">
      <c r="A104" s="6"/>
      <c r="H104" s="6"/>
      <c r="I104" s="6"/>
    </row>
    <row r="105" spans="1:9" ht="21.75" customHeight="1">
      <c r="A105" s="6"/>
      <c r="H105" s="6"/>
      <c r="I105" s="6"/>
    </row>
    <row r="106" spans="1:9" ht="21.75" customHeight="1">
      <c r="A106" s="6"/>
      <c r="H106" s="6"/>
      <c r="I106" s="6"/>
    </row>
    <row r="107" spans="1:9" ht="21.75" customHeight="1">
      <c r="A107" s="6"/>
      <c r="H107" s="6"/>
      <c r="I107" s="6"/>
    </row>
    <row r="108" spans="1:9" ht="21.75" customHeight="1">
      <c r="A108" s="6"/>
      <c r="H108" s="6"/>
      <c r="I108" s="6"/>
    </row>
    <row r="109" spans="1:9" ht="21.75" customHeight="1">
      <c r="A109" s="6"/>
      <c r="H109" s="6"/>
      <c r="I109" s="6"/>
    </row>
    <row r="110" spans="1:9" ht="21.75" customHeight="1">
      <c r="A110" s="6"/>
      <c r="H110" s="6"/>
      <c r="I110" s="6"/>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W124"/>
  <sheetViews>
    <sheetView showGridLines="0" view="pageBreakPreview" zoomScale="60" zoomScaleNormal="100" workbookViewId="0">
      <selection activeCell="B1" sqref="B1"/>
    </sheetView>
  </sheetViews>
  <sheetFormatPr defaultColWidth="9" defaultRowHeight="24.95" customHeight="1"/>
  <cols>
    <col min="1" max="1" width="3.375" style="84" customWidth="1"/>
    <col min="2" max="2" width="8.5" style="84" customWidth="1"/>
    <col min="3" max="3" width="8.125" style="49" customWidth="1"/>
    <col min="4" max="8" width="8.375" style="49" customWidth="1"/>
    <col min="9" max="10" width="8.375" style="1" customWidth="1"/>
    <col min="11" max="11" width="10" style="1" customWidth="1"/>
    <col min="12" max="12" width="8.125" style="1" customWidth="1"/>
    <col min="13" max="13" width="7.125" style="1" customWidth="1"/>
    <col min="14" max="14" width="9.875" style="1" customWidth="1"/>
    <col min="15" max="15" width="9.5" style="1" bestFit="1" customWidth="1"/>
    <col min="16" max="17" width="12.125" style="1" customWidth="1"/>
    <col min="18" max="18" width="9.875" style="1" customWidth="1"/>
    <col min="19" max="19" width="10.625" style="1" customWidth="1"/>
    <col min="20" max="20" width="9.375" style="1" customWidth="1"/>
    <col min="21" max="21" width="8.125" style="1" customWidth="1"/>
    <col min="22" max="22" width="9.625" style="1" customWidth="1"/>
    <col min="23" max="16384" width="9" style="1"/>
  </cols>
  <sheetData>
    <row r="1" spans="1:18" ht="24.95" customHeight="1">
      <c r="C1" s="143" t="str">
        <f>男子選手!C1</f>
        <v>令和７年度 沖縄県高等学校新人体育大会</v>
      </c>
      <c r="D1" s="143"/>
      <c r="E1" s="143"/>
      <c r="F1" s="143"/>
      <c r="G1" s="143"/>
      <c r="H1" s="143"/>
      <c r="I1" s="143"/>
      <c r="J1" s="143"/>
      <c r="K1" s="143"/>
      <c r="L1" s="66"/>
      <c r="M1" s="67"/>
      <c r="N1" s="67"/>
    </row>
    <row r="2" spans="1:18" ht="24.95" customHeight="1">
      <c r="C2" s="97"/>
      <c r="D2" s="97"/>
      <c r="E2" s="97"/>
      <c r="F2" s="97"/>
      <c r="G2" s="97"/>
      <c r="H2" s="97"/>
      <c r="I2" s="97"/>
      <c r="J2" s="97"/>
      <c r="K2" s="97"/>
      <c r="L2" s="66"/>
      <c r="M2" s="67"/>
      <c r="N2" s="67"/>
    </row>
    <row r="3" spans="1:18" ht="24.95" customHeight="1" thickBot="1">
      <c r="C3" s="145" t="s">
        <v>38</v>
      </c>
      <c r="D3" s="145"/>
      <c r="E3" s="145"/>
      <c r="F3" s="145"/>
      <c r="G3" s="60"/>
      <c r="H3" s="1"/>
      <c r="J3" s="78"/>
      <c r="K3" s="49" t="s">
        <v>39</v>
      </c>
    </row>
    <row r="4" spans="1:18" ht="24.95" customHeight="1" thickBot="1">
      <c r="C4" s="1"/>
      <c r="D4" s="1"/>
      <c r="E4" s="1"/>
      <c r="F4" s="1"/>
      <c r="G4" s="1"/>
      <c r="H4" s="1"/>
      <c r="I4" s="51"/>
      <c r="K4" s="52"/>
      <c r="L4" s="68"/>
    </row>
    <row r="5" spans="1:18" s="69" customFormat="1" ht="24.95" customHeight="1">
      <c r="A5" s="85"/>
      <c r="B5" s="85"/>
      <c r="C5" s="144" t="s">
        <v>40</v>
      </c>
      <c r="D5" s="144"/>
      <c r="E5" s="144"/>
      <c r="F5" s="144"/>
      <c r="G5" s="144"/>
      <c r="H5" s="144"/>
      <c r="I5" s="144"/>
      <c r="J5" s="144"/>
      <c r="K5" s="144"/>
      <c r="L5" s="67"/>
    </row>
    <row r="6" spans="1:18" ht="24.95" customHeight="1">
      <c r="B6" s="167" t="s">
        <v>41</v>
      </c>
      <c r="C6" s="151" t="s">
        <v>42</v>
      </c>
      <c r="D6" s="152"/>
      <c r="E6" s="153"/>
      <c r="F6" s="169" t="str">
        <f>IF(K4="","",VLOOKUP(K4,$P:$V,7,FALSE))</f>
        <v/>
      </c>
      <c r="G6" s="169"/>
      <c r="H6" s="169"/>
      <c r="I6" s="169"/>
      <c r="J6" s="169"/>
      <c r="K6" s="169"/>
      <c r="L6" s="69"/>
      <c r="M6" s="69"/>
    </row>
    <row r="7" spans="1:18" ht="24.95" customHeight="1">
      <c r="B7" s="167"/>
      <c r="C7" s="151" t="s">
        <v>43</v>
      </c>
      <c r="D7" s="152"/>
      <c r="E7" s="153"/>
      <c r="F7" s="146" t="str">
        <f>IF($K$4="","",VLOOKUP($K$4,$P:$V,5,FALSE))</f>
        <v/>
      </c>
      <c r="G7" s="146"/>
      <c r="H7" s="146"/>
      <c r="I7" s="146"/>
      <c r="J7" s="146"/>
      <c r="K7" s="146"/>
      <c r="L7" s="69"/>
      <c r="M7" s="69"/>
    </row>
    <row r="8" spans="1:18" ht="24.95" customHeight="1">
      <c r="B8" s="167"/>
      <c r="C8" s="151" t="s">
        <v>44</v>
      </c>
      <c r="D8" s="152"/>
      <c r="E8" s="153"/>
      <c r="F8" s="165" t="str">
        <f>IF($K$4="","","〒"&amp;VLOOKUP($K$4,$P:$V,4,FALSE))</f>
        <v/>
      </c>
      <c r="G8" s="166"/>
      <c r="H8" s="147" t="str">
        <f>IF($K$4="","",VLOOKUP($K$4,$P:$V,3,FALSE))</f>
        <v/>
      </c>
      <c r="I8" s="148"/>
      <c r="J8" s="148"/>
      <c r="K8" s="148"/>
      <c r="L8" s="69"/>
      <c r="M8" s="69"/>
    </row>
    <row r="9" spans="1:18" ht="24.95" customHeight="1">
      <c r="B9" s="167"/>
      <c r="C9" s="151" t="s">
        <v>45</v>
      </c>
      <c r="D9" s="152"/>
      <c r="E9" s="153"/>
      <c r="F9" s="149"/>
      <c r="G9" s="149"/>
      <c r="H9" s="149"/>
      <c r="I9" s="149"/>
      <c r="J9" s="149"/>
      <c r="K9" s="57" t="s">
        <v>46</v>
      </c>
      <c r="L9" s="154"/>
      <c r="M9" s="154"/>
    </row>
    <row r="10" spans="1:18" ht="24.95" customHeight="1">
      <c r="B10" s="167"/>
      <c r="C10" s="151" t="s">
        <v>47</v>
      </c>
      <c r="D10" s="152"/>
      <c r="E10" s="153"/>
      <c r="F10" s="149"/>
      <c r="G10" s="149"/>
      <c r="H10" s="149"/>
      <c r="I10" s="149"/>
      <c r="J10" s="150"/>
      <c r="K10" s="61"/>
      <c r="L10" s="154"/>
      <c r="M10" s="154"/>
    </row>
    <row r="11" spans="1:18" ht="24.95" customHeight="1">
      <c r="B11" s="167"/>
      <c r="C11" s="151" t="s">
        <v>48</v>
      </c>
      <c r="D11" s="152"/>
      <c r="E11" s="153"/>
      <c r="F11" s="149"/>
      <c r="G11" s="149"/>
      <c r="H11" s="149"/>
      <c r="I11" s="149"/>
      <c r="J11" s="150"/>
      <c r="K11" s="62"/>
      <c r="L11" s="8"/>
      <c r="M11" s="8"/>
    </row>
    <row r="12" spans="1:18" ht="15" customHeight="1">
      <c r="B12" s="167"/>
    </row>
    <row r="13" spans="1:18" ht="15" customHeight="1">
      <c r="A13" s="163" t="s">
        <v>49</v>
      </c>
      <c r="B13" s="167"/>
      <c r="C13" s="164" t="s">
        <v>50</v>
      </c>
      <c r="D13" s="161" t="s">
        <v>51</v>
      </c>
      <c r="E13" s="162"/>
      <c r="F13" s="161" t="s">
        <v>52</v>
      </c>
      <c r="G13" s="162"/>
      <c r="H13" s="161" t="s">
        <v>53</v>
      </c>
      <c r="I13" s="162"/>
      <c r="J13" s="160" t="s">
        <v>54</v>
      </c>
      <c r="K13" s="160" t="s">
        <v>55</v>
      </c>
      <c r="L13" s="70"/>
      <c r="M13" s="70"/>
      <c r="N13" s="155"/>
    </row>
    <row r="14" spans="1:18" ht="15" customHeight="1">
      <c r="A14" s="163"/>
      <c r="B14" s="168"/>
      <c r="C14" s="164"/>
      <c r="D14" s="87" t="s">
        <v>56</v>
      </c>
      <c r="E14" s="88" t="s">
        <v>57</v>
      </c>
      <c r="F14" s="87" t="s">
        <v>56</v>
      </c>
      <c r="G14" s="88" t="s">
        <v>57</v>
      </c>
      <c r="H14" s="87" t="s">
        <v>56</v>
      </c>
      <c r="I14" s="88" t="s">
        <v>57</v>
      </c>
      <c r="J14" s="160"/>
      <c r="K14" s="160"/>
      <c r="L14" s="53"/>
      <c r="M14" s="70"/>
      <c r="N14" s="155"/>
    </row>
    <row r="15" spans="1:18" ht="30" customHeight="1">
      <c r="A15" s="85">
        <v>1</v>
      </c>
      <c r="B15" s="140"/>
      <c r="C15" s="57">
        <v>1</v>
      </c>
      <c r="D15" s="89" t="str">
        <f>IF($B15="","",VLOOKUP($B15,登録データ!$A:$I,2,FALSE))</f>
        <v/>
      </c>
      <c r="E15" s="89" t="str">
        <f>IF($B15="","",VLOOKUP($B15,登録データ!$A:$I,3,FALSE))</f>
        <v/>
      </c>
      <c r="F15" s="89" t="str">
        <f>IF($B15="","",VLOOKUP($B15,登録データ!$A:$I,4,FALSE))</f>
        <v/>
      </c>
      <c r="G15" s="89" t="str">
        <f>IF($B15="","",VLOOKUP($B15,登録データ!$A:$I,5,FALSE))</f>
        <v/>
      </c>
      <c r="H15" s="89" t="str">
        <f>IF($B15="","",VLOOKUP($B15,登録データ!$A:$I,6,FALSE))</f>
        <v/>
      </c>
      <c r="I15" s="89" t="str">
        <f>IF($B15="","",VLOOKUP($B15,登録データ!$A:$I,7,FALSE))</f>
        <v/>
      </c>
      <c r="J15" s="89" t="str">
        <f>IF($B15="","",VLOOKUP($B15,登録データ!$A:$I,9,FALSE))</f>
        <v/>
      </c>
      <c r="K15" s="90"/>
      <c r="L15" s="11"/>
      <c r="M15" s="11"/>
      <c r="N15" s="12"/>
      <c r="Q15" s="71"/>
      <c r="R15" s="72"/>
    </row>
    <row r="16" spans="1:18" ht="30" customHeight="1">
      <c r="A16" s="85">
        <v>2</v>
      </c>
      <c r="B16" s="140"/>
      <c r="C16" s="57">
        <v>2</v>
      </c>
      <c r="D16" s="89" t="str">
        <f>IF($B16="","",VLOOKUP($B16,登録データ!$A:$I,2,FALSE))</f>
        <v/>
      </c>
      <c r="E16" s="89" t="str">
        <f>IF($B16="","",VLOOKUP($B16,登録データ!$A:$I,3,FALSE))</f>
        <v/>
      </c>
      <c r="F16" s="89" t="str">
        <f>IF($B16="","",VLOOKUP($B16,登録データ!$A:$I,4,FALSE))</f>
        <v/>
      </c>
      <c r="G16" s="89" t="str">
        <f>IF($B16="","",VLOOKUP($B16,登録データ!$A:$I,5,FALSE))</f>
        <v/>
      </c>
      <c r="H16" s="89" t="str">
        <f>IF($B16="","",VLOOKUP($B16,登録データ!$A:$I,6,FALSE))</f>
        <v/>
      </c>
      <c r="I16" s="89" t="str">
        <f>IF($B16="","",VLOOKUP($B16,登録データ!$A:$I,7,FALSE))</f>
        <v/>
      </c>
      <c r="J16" s="89" t="str">
        <f>IF($B16="","",VLOOKUP($B16,登録データ!$A:$I,9,FALSE))</f>
        <v/>
      </c>
      <c r="K16" s="90"/>
      <c r="L16" s="11"/>
      <c r="M16" s="11"/>
      <c r="N16" s="12"/>
      <c r="Q16" s="71"/>
      <c r="R16" s="72"/>
    </row>
    <row r="17" spans="1:18" ht="30" customHeight="1">
      <c r="A17" s="85">
        <v>3</v>
      </c>
      <c r="B17" s="140"/>
      <c r="C17" s="57">
        <v>3</v>
      </c>
      <c r="D17" s="89" t="str">
        <f>IF($B17="","",VLOOKUP($B17,登録データ!$A:$I,2,FALSE))</f>
        <v/>
      </c>
      <c r="E17" s="89" t="str">
        <f>IF($B17="","",VLOOKUP($B17,登録データ!$A:$I,3,FALSE))</f>
        <v/>
      </c>
      <c r="F17" s="89" t="str">
        <f>IF($B17="","",VLOOKUP($B17,登録データ!$A:$I,4,FALSE))</f>
        <v/>
      </c>
      <c r="G17" s="89" t="str">
        <f>IF($B17="","",VLOOKUP($B17,登録データ!$A:$I,5,FALSE))</f>
        <v/>
      </c>
      <c r="H17" s="89" t="str">
        <f>IF($B17="","",VLOOKUP($B17,登録データ!$A:$I,6,FALSE))</f>
        <v/>
      </c>
      <c r="I17" s="89" t="str">
        <f>IF($B17="","",VLOOKUP($B17,登録データ!$A:$I,7,FALSE))</f>
        <v/>
      </c>
      <c r="J17" s="89" t="str">
        <f>IF($B17="","",VLOOKUP($B17,登録データ!$A:$I,9,FALSE))</f>
        <v/>
      </c>
      <c r="K17" s="90"/>
      <c r="L17" s="11"/>
      <c r="M17" s="11"/>
      <c r="N17" s="12"/>
      <c r="Q17" s="73"/>
      <c r="R17" s="73"/>
    </row>
    <row r="18" spans="1:18" ht="30" customHeight="1">
      <c r="A18" s="85">
        <v>4</v>
      </c>
      <c r="B18" s="140"/>
      <c r="C18" s="57">
        <v>4</v>
      </c>
      <c r="D18" s="89" t="str">
        <f>IF($B18="","",VLOOKUP($B18,登録データ!$A:$I,2,FALSE))</f>
        <v/>
      </c>
      <c r="E18" s="89" t="str">
        <f>IF($B18="","",VLOOKUP($B18,登録データ!$A:$I,3,FALSE))</f>
        <v/>
      </c>
      <c r="F18" s="89" t="str">
        <f>IF($B18="","",VLOOKUP($B18,登録データ!$A:$I,4,FALSE))</f>
        <v/>
      </c>
      <c r="G18" s="89" t="str">
        <f>IF($B18="","",VLOOKUP($B18,登録データ!$A:$I,5,FALSE))</f>
        <v/>
      </c>
      <c r="H18" s="89" t="str">
        <f>IF($B18="","",VLOOKUP($B18,登録データ!$A:$I,6,FALSE))</f>
        <v/>
      </c>
      <c r="I18" s="89" t="str">
        <f>IF($B18="","",VLOOKUP($B18,登録データ!$A:$I,7,FALSE))</f>
        <v/>
      </c>
      <c r="J18" s="89" t="str">
        <f>IF($B18="","",VLOOKUP($B18,登録データ!$A:$I,9,FALSE))</f>
        <v/>
      </c>
      <c r="K18" s="90"/>
      <c r="L18" s="11"/>
      <c r="M18" s="11"/>
      <c r="N18" s="12"/>
    </row>
    <row r="19" spans="1:18" ht="30" customHeight="1">
      <c r="A19" s="85">
        <v>5</v>
      </c>
      <c r="B19" s="140"/>
      <c r="C19" s="57">
        <v>5</v>
      </c>
      <c r="D19" s="89" t="str">
        <f>IF($B19="","",VLOOKUP($B19,登録データ!$A:$I,2,FALSE))</f>
        <v/>
      </c>
      <c r="E19" s="89" t="str">
        <f>IF($B19="","",VLOOKUP($B19,登録データ!$A:$I,3,FALSE))</f>
        <v/>
      </c>
      <c r="F19" s="89" t="str">
        <f>IF($B19="","",VLOOKUP($B19,登録データ!$A:$I,4,FALSE))</f>
        <v/>
      </c>
      <c r="G19" s="89" t="str">
        <f>IF($B19="","",VLOOKUP($B19,登録データ!$A:$I,5,FALSE))</f>
        <v/>
      </c>
      <c r="H19" s="89" t="str">
        <f>IF($B19="","",VLOOKUP($B19,登録データ!$A:$I,6,FALSE))</f>
        <v/>
      </c>
      <c r="I19" s="89" t="str">
        <f>IF($B19="","",VLOOKUP($B19,登録データ!$A:$I,7,FALSE))</f>
        <v/>
      </c>
      <c r="J19" s="89" t="str">
        <f>IF($B19="","",VLOOKUP($B19,登録データ!$A:$I,9,FALSE))</f>
        <v/>
      </c>
      <c r="K19" s="90"/>
      <c r="L19" s="11"/>
      <c r="M19" s="11"/>
      <c r="N19" s="12"/>
    </row>
    <row r="20" spans="1:18" ht="30" customHeight="1">
      <c r="A20" s="85">
        <v>6</v>
      </c>
      <c r="B20" s="140"/>
      <c r="C20" s="57">
        <v>6</v>
      </c>
      <c r="D20" s="89" t="str">
        <f>IF($B20="","",VLOOKUP($B20,登録データ!$A:$I,2,FALSE))</f>
        <v/>
      </c>
      <c r="E20" s="89" t="str">
        <f>IF($B20="","",VLOOKUP($B20,登録データ!$A:$I,3,FALSE))</f>
        <v/>
      </c>
      <c r="F20" s="89" t="str">
        <f>IF($B20="","",VLOOKUP($B20,登録データ!$A:$I,4,FALSE))</f>
        <v/>
      </c>
      <c r="G20" s="89" t="str">
        <f>IF($B20="","",VLOOKUP($B20,登録データ!$A:$I,5,FALSE))</f>
        <v/>
      </c>
      <c r="H20" s="89" t="str">
        <f>IF($B20="","",VLOOKUP($B20,登録データ!$A:$I,6,FALSE))</f>
        <v/>
      </c>
      <c r="I20" s="89" t="str">
        <f>IF($B20="","",VLOOKUP($B20,登録データ!$A:$I,7,FALSE))</f>
        <v/>
      </c>
      <c r="J20" s="89" t="str">
        <f>IF($B20="","",VLOOKUP($B20,登録データ!$A:$I,9,FALSE))</f>
        <v/>
      </c>
      <c r="K20" s="90"/>
      <c r="L20" s="11"/>
      <c r="M20" s="11"/>
      <c r="N20" s="12"/>
    </row>
    <row r="21" spans="1:18" ht="30" customHeight="1">
      <c r="A21" s="85">
        <v>7</v>
      </c>
      <c r="B21" s="108"/>
      <c r="C21" s="57">
        <v>7</v>
      </c>
      <c r="D21" s="89" t="str">
        <f>IF($B21="","",VLOOKUP($B21,登録データ!$A:$I,2,FALSE))</f>
        <v/>
      </c>
      <c r="E21" s="89" t="str">
        <f>IF($B21="","",VLOOKUP($B21,登録データ!$A:$I,3,FALSE))</f>
        <v/>
      </c>
      <c r="F21" s="89" t="str">
        <f>IF($B21="","",VLOOKUP($B21,登録データ!$A:$I,4,FALSE))</f>
        <v/>
      </c>
      <c r="G21" s="89" t="str">
        <f>IF($B21="","",VLOOKUP($B21,登録データ!$A:$I,5,FALSE))</f>
        <v/>
      </c>
      <c r="H21" s="89" t="str">
        <f>IF($B21="","",VLOOKUP($B21,登録データ!$A:$I,6,FALSE))</f>
        <v/>
      </c>
      <c r="I21" s="89" t="str">
        <f>IF($B21="","",VLOOKUP($B21,登録データ!$A:$I,7,FALSE))</f>
        <v/>
      </c>
      <c r="J21" s="89" t="str">
        <f>IF($B21="","",VLOOKUP($B21,登録データ!$A:$I,9,FALSE))</f>
        <v/>
      </c>
      <c r="K21" s="90"/>
      <c r="L21" s="11"/>
      <c r="M21" s="11"/>
      <c r="N21" s="12"/>
    </row>
    <row r="22" spans="1:18" ht="30" customHeight="1">
      <c r="A22" s="85">
        <v>8</v>
      </c>
      <c r="B22" s="108"/>
      <c r="C22" s="57">
        <v>8</v>
      </c>
      <c r="D22" s="89" t="str">
        <f>IF($B22="","",VLOOKUP($B22,登録データ!$A:$I,2,FALSE))</f>
        <v/>
      </c>
      <c r="E22" s="89" t="str">
        <f>IF($B22="","",VLOOKUP($B22,登録データ!$A:$I,3,FALSE))</f>
        <v/>
      </c>
      <c r="F22" s="89" t="str">
        <f>IF($B22="","",VLOOKUP($B22,登録データ!$A:$I,4,FALSE))</f>
        <v/>
      </c>
      <c r="G22" s="89" t="str">
        <f>IF($B22="","",VLOOKUP($B22,登録データ!$A:$I,5,FALSE))</f>
        <v/>
      </c>
      <c r="H22" s="89" t="str">
        <f>IF($B22="","",VLOOKUP($B22,登録データ!$A:$I,6,FALSE))</f>
        <v/>
      </c>
      <c r="I22" s="89" t="str">
        <f>IF($B22="","",VLOOKUP($B22,登録データ!$A:$I,7,FALSE))</f>
        <v/>
      </c>
      <c r="J22" s="89" t="str">
        <f>IF($B22="","",VLOOKUP($B22,登録データ!$A:$I,9,FALSE))</f>
        <v/>
      </c>
      <c r="K22" s="90"/>
      <c r="L22" s="11"/>
      <c r="M22" s="11"/>
      <c r="N22" s="12"/>
    </row>
    <row r="23" spans="1:18" ht="15" customHeight="1">
      <c r="B23" s="86"/>
      <c r="C23" s="30"/>
      <c r="D23" s="31"/>
      <c r="E23" s="31"/>
      <c r="F23" s="31"/>
      <c r="G23" s="31"/>
      <c r="H23" s="31"/>
      <c r="I23" s="31"/>
      <c r="J23" s="32"/>
      <c r="K23" s="12"/>
      <c r="L23" s="11"/>
      <c r="M23" s="11"/>
      <c r="N23" s="12"/>
    </row>
    <row r="24" spans="1:18" ht="24.95" customHeight="1">
      <c r="C24" s="1"/>
      <c r="D24" s="1"/>
      <c r="E24" s="1"/>
      <c r="F24" s="165" t="s">
        <v>58</v>
      </c>
      <c r="G24" s="166"/>
      <c r="H24" s="58" t="s">
        <v>59</v>
      </c>
      <c r="I24" s="58">
        <f>8-COUNTIF($D$15:$D$22,"")</f>
        <v>0</v>
      </c>
      <c r="J24" s="59" t="s">
        <v>60</v>
      </c>
    </row>
    <row r="25" spans="1:18" ht="15" customHeight="1">
      <c r="C25" s="1"/>
      <c r="D25" s="1"/>
      <c r="E25" s="1"/>
      <c r="F25" s="1"/>
      <c r="G25" s="1"/>
      <c r="H25" s="1"/>
      <c r="I25" s="54"/>
    </row>
    <row r="26" spans="1:18" ht="15" customHeight="1">
      <c r="C26" s="158" t="s">
        <v>61</v>
      </c>
      <c r="D26" s="158"/>
      <c r="E26" s="158"/>
      <c r="F26" s="158"/>
      <c r="G26" s="158"/>
      <c r="H26" s="158"/>
      <c r="I26" s="158"/>
      <c r="J26" s="158"/>
      <c r="K26" s="158"/>
    </row>
    <row r="27" spans="1:18" ht="15" customHeight="1">
      <c r="C27" s="158"/>
      <c r="D27" s="158"/>
      <c r="E27" s="158"/>
      <c r="F27" s="158"/>
      <c r="G27" s="158"/>
      <c r="H27" s="158"/>
      <c r="I27" s="158"/>
      <c r="J27" s="158"/>
      <c r="K27" s="158"/>
    </row>
    <row r="28" spans="1:18" ht="15" customHeight="1">
      <c r="C28" s="158" t="s">
        <v>62</v>
      </c>
      <c r="D28" s="158"/>
      <c r="E28" s="158"/>
      <c r="F28" s="158"/>
      <c r="G28" s="158"/>
      <c r="H28" s="158"/>
      <c r="I28" s="158"/>
      <c r="J28" s="158"/>
      <c r="K28" s="158"/>
    </row>
    <row r="29" spans="1:18" ht="15" customHeight="1">
      <c r="C29" s="63"/>
      <c r="D29" s="63"/>
      <c r="E29" s="63"/>
      <c r="F29" s="63"/>
      <c r="G29" s="63"/>
      <c r="H29" s="63"/>
      <c r="I29" s="63"/>
      <c r="J29" s="63"/>
      <c r="K29" s="63"/>
    </row>
    <row r="30" spans="1:18" ht="24.95" customHeight="1">
      <c r="C30" s="1"/>
      <c r="D30" s="1"/>
      <c r="E30" s="1"/>
      <c r="F30" s="159" t="s">
        <v>549</v>
      </c>
      <c r="G30" s="159"/>
      <c r="H30" s="159"/>
      <c r="I30" s="159"/>
      <c r="J30" s="159"/>
      <c r="K30" s="159"/>
      <c r="L30" s="55"/>
    </row>
    <row r="31" spans="1:18" ht="24.95" customHeight="1">
      <c r="C31" s="1"/>
      <c r="D31" s="65"/>
      <c r="E31" s="65"/>
      <c r="F31" s="156" t="str">
        <f>IF($K$4="","高等学校長",VLOOKUP($K$4,$P:$V,7,FALSE)&amp;"長")</f>
        <v>高等学校長</v>
      </c>
      <c r="G31" s="156"/>
      <c r="H31" s="156"/>
      <c r="I31" s="157"/>
      <c r="J31" s="157"/>
      <c r="K31" s="64" t="s">
        <v>63</v>
      </c>
      <c r="L31" s="56"/>
    </row>
    <row r="32" spans="1:18" ht="24.95" customHeight="1">
      <c r="I32" s="142" t="s">
        <v>64</v>
      </c>
      <c r="J32" s="142"/>
    </row>
    <row r="41" spans="16:23" ht="24.95" customHeight="1">
      <c r="P41" s="74" t="s">
        <v>65</v>
      </c>
      <c r="Q41" s="74" t="s">
        <v>66</v>
      </c>
      <c r="R41" s="74" t="s">
        <v>67</v>
      </c>
      <c r="S41" s="74" t="s">
        <v>68</v>
      </c>
      <c r="T41" s="74" t="s">
        <v>69</v>
      </c>
      <c r="U41" s="74" t="s">
        <v>70</v>
      </c>
      <c r="V41" s="74" t="s">
        <v>71</v>
      </c>
      <c r="W41" s="74"/>
    </row>
    <row r="42" spans="16:23" ht="24.95" customHeight="1">
      <c r="P42" s="74">
        <v>1</v>
      </c>
      <c r="Q42" s="74" t="s">
        <v>72</v>
      </c>
      <c r="R42" s="74" t="s">
        <v>73</v>
      </c>
      <c r="S42" s="74" t="s">
        <v>74</v>
      </c>
      <c r="T42" s="74" t="s">
        <v>75</v>
      </c>
      <c r="U42" s="74" t="s">
        <v>76</v>
      </c>
      <c r="V42" s="74" t="s">
        <v>77</v>
      </c>
      <c r="W42" s="74"/>
    </row>
    <row r="43" spans="16:23" ht="24.95" customHeight="1">
      <c r="P43" s="74">
        <v>2</v>
      </c>
      <c r="Q43" s="74" t="s">
        <v>78</v>
      </c>
      <c r="R43" s="74" t="s">
        <v>79</v>
      </c>
      <c r="S43" s="74" t="s">
        <v>80</v>
      </c>
      <c r="T43" s="74" t="s">
        <v>81</v>
      </c>
      <c r="U43" s="74" t="s">
        <v>76</v>
      </c>
      <c r="V43" s="74" t="s">
        <v>82</v>
      </c>
      <c r="W43" s="74"/>
    </row>
    <row r="44" spans="16:23" ht="24.95" customHeight="1">
      <c r="P44" s="74">
        <v>3</v>
      </c>
      <c r="Q44" s="74" t="s">
        <v>83</v>
      </c>
      <c r="R44" s="74" t="s">
        <v>84</v>
      </c>
      <c r="S44" s="74" t="s">
        <v>85</v>
      </c>
      <c r="T44" s="74" t="s">
        <v>86</v>
      </c>
      <c r="U44" s="74" t="s">
        <v>76</v>
      </c>
      <c r="V44" s="74" t="s">
        <v>87</v>
      </c>
      <c r="W44" s="74"/>
    </row>
    <row r="45" spans="16:23" ht="24.95" customHeight="1">
      <c r="P45" s="74">
        <v>4</v>
      </c>
      <c r="Q45" s="74" t="s">
        <v>88</v>
      </c>
      <c r="R45" s="74" t="s">
        <v>89</v>
      </c>
      <c r="S45" s="74" t="s">
        <v>90</v>
      </c>
      <c r="T45" s="74" t="s">
        <v>91</v>
      </c>
      <c r="U45" s="74" t="s">
        <v>76</v>
      </c>
      <c r="V45" s="74" t="s">
        <v>92</v>
      </c>
      <c r="W45" s="74"/>
    </row>
    <row r="46" spans="16:23" ht="24.95" customHeight="1">
      <c r="P46" s="74">
        <v>5</v>
      </c>
      <c r="Q46" s="74" t="s">
        <v>93</v>
      </c>
      <c r="R46" s="74" t="s">
        <v>94</v>
      </c>
      <c r="S46" s="74" t="s">
        <v>95</v>
      </c>
      <c r="T46" s="74" t="s">
        <v>96</v>
      </c>
      <c r="U46" s="74" t="s">
        <v>76</v>
      </c>
      <c r="V46" s="74" t="s">
        <v>97</v>
      </c>
      <c r="W46" s="74"/>
    </row>
    <row r="47" spans="16:23" ht="24.95" customHeight="1">
      <c r="P47" s="74">
        <v>6</v>
      </c>
      <c r="Q47" s="74" t="s">
        <v>98</v>
      </c>
      <c r="R47" s="74" t="s">
        <v>99</v>
      </c>
      <c r="S47" s="74" t="s">
        <v>100</v>
      </c>
      <c r="T47" s="74" t="s">
        <v>101</v>
      </c>
      <c r="U47" s="74" t="s">
        <v>76</v>
      </c>
      <c r="V47" s="74" t="s">
        <v>102</v>
      </c>
      <c r="W47" s="74"/>
    </row>
    <row r="48" spans="16:23" ht="24.95" customHeight="1">
      <c r="P48" s="74">
        <v>7</v>
      </c>
      <c r="Q48" s="74" t="s">
        <v>103</v>
      </c>
      <c r="R48" s="75" t="s">
        <v>104</v>
      </c>
      <c r="S48" s="76" t="s">
        <v>105</v>
      </c>
      <c r="T48" s="74" t="s">
        <v>106</v>
      </c>
      <c r="U48" s="74" t="s">
        <v>76</v>
      </c>
      <c r="V48" s="74" t="s">
        <v>107</v>
      </c>
      <c r="W48" s="74"/>
    </row>
    <row r="49" spans="16:23" ht="24.95" customHeight="1">
      <c r="P49" s="74">
        <v>8</v>
      </c>
      <c r="Q49" s="74" t="s">
        <v>108</v>
      </c>
      <c r="R49" s="74" t="s">
        <v>109</v>
      </c>
      <c r="S49" s="76" t="s">
        <v>110</v>
      </c>
      <c r="T49" s="74" t="s">
        <v>111</v>
      </c>
      <c r="U49" s="74" t="s">
        <v>76</v>
      </c>
      <c r="V49" s="74" t="s">
        <v>112</v>
      </c>
      <c r="W49" s="74"/>
    </row>
    <row r="50" spans="16:23" ht="24.95" customHeight="1">
      <c r="P50" s="74">
        <v>9</v>
      </c>
      <c r="Q50" s="74" t="s">
        <v>113</v>
      </c>
      <c r="R50" s="74" t="s">
        <v>114</v>
      </c>
      <c r="S50" s="74" t="s">
        <v>115</v>
      </c>
      <c r="T50" s="74" t="s">
        <v>116</v>
      </c>
      <c r="U50" s="74" t="s">
        <v>76</v>
      </c>
      <c r="V50" s="74" t="s">
        <v>117</v>
      </c>
      <c r="W50" s="74"/>
    </row>
    <row r="51" spans="16:23" ht="24.95" customHeight="1">
      <c r="P51" s="74">
        <v>10</v>
      </c>
      <c r="Q51" s="74" t="s">
        <v>118</v>
      </c>
      <c r="R51" s="74" t="s">
        <v>119</v>
      </c>
      <c r="S51" s="74" t="s">
        <v>120</v>
      </c>
      <c r="T51" s="74" t="s">
        <v>121</v>
      </c>
      <c r="U51" s="74" t="s">
        <v>76</v>
      </c>
      <c r="V51" s="74" t="s">
        <v>122</v>
      </c>
      <c r="W51" s="74"/>
    </row>
    <row r="52" spans="16:23" ht="24.95" customHeight="1">
      <c r="P52" s="74">
        <v>11</v>
      </c>
      <c r="Q52" s="74" t="s">
        <v>123</v>
      </c>
      <c r="R52" s="74" t="s">
        <v>124</v>
      </c>
      <c r="S52" s="74" t="s">
        <v>125</v>
      </c>
      <c r="T52" s="74" t="s">
        <v>126</v>
      </c>
      <c r="U52" s="74" t="s">
        <v>76</v>
      </c>
      <c r="V52" s="74" t="s">
        <v>127</v>
      </c>
      <c r="W52" s="74"/>
    </row>
    <row r="53" spans="16:23" ht="24.95" customHeight="1">
      <c r="P53" s="74">
        <v>12</v>
      </c>
      <c r="Q53" s="74" t="s">
        <v>128</v>
      </c>
      <c r="R53" s="74" t="s">
        <v>129</v>
      </c>
      <c r="S53" s="74" t="s">
        <v>125</v>
      </c>
      <c r="T53" s="74" t="s">
        <v>130</v>
      </c>
      <c r="U53" s="74" t="s">
        <v>76</v>
      </c>
      <c r="V53" s="74" t="s">
        <v>131</v>
      </c>
      <c r="W53" s="74"/>
    </row>
    <row r="54" spans="16:23" ht="24.95" customHeight="1">
      <c r="P54" s="74">
        <v>13</v>
      </c>
      <c r="Q54" s="74" t="s">
        <v>132</v>
      </c>
      <c r="R54" s="74" t="s">
        <v>133</v>
      </c>
      <c r="S54" s="74" t="s">
        <v>134</v>
      </c>
      <c r="T54" s="74" t="s">
        <v>135</v>
      </c>
      <c r="U54" s="74" t="s">
        <v>76</v>
      </c>
      <c r="V54" s="74" t="s">
        <v>136</v>
      </c>
      <c r="W54" s="74"/>
    </row>
    <row r="55" spans="16:23" ht="24.95" customHeight="1">
      <c r="P55" s="74">
        <v>14</v>
      </c>
      <c r="Q55" s="74" t="s">
        <v>137</v>
      </c>
      <c r="R55" s="74" t="s">
        <v>138</v>
      </c>
      <c r="S55" s="74" t="s">
        <v>139</v>
      </c>
      <c r="T55" s="74" t="s">
        <v>140</v>
      </c>
      <c r="U55" s="74" t="s">
        <v>76</v>
      </c>
      <c r="V55" s="74" t="s">
        <v>141</v>
      </c>
      <c r="W55" s="74"/>
    </row>
    <row r="56" spans="16:23" ht="24.95" customHeight="1">
      <c r="P56" s="74">
        <v>15</v>
      </c>
      <c r="Q56" s="74" t="s">
        <v>142</v>
      </c>
      <c r="R56" s="74" t="s">
        <v>143</v>
      </c>
      <c r="S56" s="74" t="s">
        <v>144</v>
      </c>
      <c r="T56" s="74" t="s">
        <v>145</v>
      </c>
      <c r="U56" s="74" t="s">
        <v>76</v>
      </c>
      <c r="V56" s="74" t="s">
        <v>146</v>
      </c>
      <c r="W56" s="74"/>
    </row>
    <row r="57" spans="16:23" ht="24.95" customHeight="1">
      <c r="P57" s="74">
        <v>16</v>
      </c>
      <c r="Q57" s="74" t="s">
        <v>147</v>
      </c>
      <c r="R57" s="74" t="s">
        <v>148</v>
      </c>
      <c r="S57" s="74" t="s">
        <v>149</v>
      </c>
      <c r="T57" s="74" t="s">
        <v>150</v>
      </c>
      <c r="U57" s="74" t="s">
        <v>76</v>
      </c>
      <c r="V57" s="74" t="s">
        <v>151</v>
      </c>
      <c r="W57" s="74"/>
    </row>
    <row r="58" spans="16:23" ht="24.95" customHeight="1">
      <c r="P58" s="74">
        <v>17</v>
      </c>
      <c r="Q58" s="74" t="s">
        <v>152</v>
      </c>
      <c r="R58" s="74" t="s">
        <v>153</v>
      </c>
      <c r="S58" s="74" t="s">
        <v>154</v>
      </c>
      <c r="T58" s="74" t="s">
        <v>155</v>
      </c>
      <c r="U58" s="74" t="s">
        <v>76</v>
      </c>
      <c r="V58" s="74" t="s">
        <v>156</v>
      </c>
      <c r="W58" s="74"/>
    </row>
    <row r="59" spans="16:23" ht="24.95" customHeight="1">
      <c r="P59" s="74">
        <v>18</v>
      </c>
      <c r="Q59" s="74" t="s">
        <v>157</v>
      </c>
      <c r="R59" s="74" t="s">
        <v>158</v>
      </c>
      <c r="S59" s="74" t="s">
        <v>159</v>
      </c>
      <c r="T59" s="74" t="s">
        <v>160</v>
      </c>
      <c r="U59" s="74" t="s">
        <v>76</v>
      </c>
      <c r="V59" s="74" t="s">
        <v>161</v>
      </c>
      <c r="W59" s="74"/>
    </row>
    <row r="60" spans="16:23" ht="24.95" customHeight="1">
      <c r="P60" s="74">
        <v>19</v>
      </c>
      <c r="Q60" s="74" t="s">
        <v>162</v>
      </c>
      <c r="R60" s="74" t="s">
        <v>163</v>
      </c>
      <c r="S60" s="74" t="s">
        <v>164</v>
      </c>
      <c r="T60" s="74" t="s">
        <v>165</v>
      </c>
      <c r="U60" s="74" t="s">
        <v>76</v>
      </c>
      <c r="V60" s="74" t="s">
        <v>166</v>
      </c>
      <c r="W60" s="74"/>
    </row>
    <row r="61" spans="16:23" ht="24.95" customHeight="1">
      <c r="P61" s="74">
        <v>20</v>
      </c>
      <c r="Q61" s="74" t="s">
        <v>167</v>
      </c>
      <c r="R61" s="74" t="s">
        <v>168</v>
      </c>
      <c r="S61" s="74" t="s">
        <v>169</v>
      </c>
      <c r="T61" s="74" t="s">
        <v>170</v>
      </c>
      <c r="U61" s="74" t="s">
        <v>76</v>
      </c>
      <c r="V61" s="74" t="s">
        <v>171</v>
      </c>
      <c r="W61" s="74"/>
    </row>
    <row r="62" spans="16:23" ht="24.95" customHeight="1">
      <c r="P62" s="74">
        <v>21</v>
      </c>
      <c r="Q62" s="74" t="s">
        <v>172</v>
      </c>
      <c r="R62" s="74" t="s">
        <v>173</v>
      </c>
      <c r="S62" s="74" t="s">
        <v>174</v>
      </c>
      <c r="T62" s="74" t="s">
        <v>175</v>
      </c>
      <c r="U62" s="74" t="s">
        <v>76</v>
      </c>
      <c r="V62" s="74" t="s">
        <v>176</v>
      </c>
      <c r="W62" s="74"/>
    </row>
    <row r="63" spans="16:23" ht="24.95" customHeight="1">
      <c r="P63" s="74">
        <v>22</v>
      </c>
      <c r="Q63" s="74" t="s">
        <v>177</v>
      </c>
      <c r="R63" s="74" t="s">
        <v>178</v>
      </c>
      <c r="S63" s="74" t="s">
        <v>179</v>
      </c>
      <c r="T63" s="74" t="s">
        <v>180</v>
      </c>
      <c r="U63" s="74" t="s">
        <v>76</v>
      </c>
      <c r="V63" s="74" t="s">
        <v>181</v>
      </c>
      <c r="W63" s="74"/>
    </row>
    <row r="64" spans="16:23" ht="24.95" customHeight="1">
      <c r="P64" s="74">
        <v>23</v>
      </c>
      <c r="Q64" s="74" t="s">
        <v>182</v>
      </c>
      <c r="R64" s="74" t="s">
        <v>183</v>
      </c>
      <c r="S64" s="74" t="s">
        <v>184</v>
      </c>
      <c r="T64" s="74" t="s">
        <v>185</v>
      </c>
      <c r="U64" s="74" t="s">
        <v>76</v>
      </c>
      <c r="V64" s="74" t="s">
        <v>186</v>
      </c>
      <c r="W64" s="74"/>
    </row>
    <row r="65" spans="16:23" ht="24.95" customHeight="1">
      <c r="P65" s="74">
        <v>24</v>
      </c>
      <c r="Q65" s="74" t="s">
        <v>187</v>
      </c>
      <c r="R65" s="74" t="s">
        <v>188</v>
      </c>
      <c r="S65" s="74" t="s">
        <v>189</v>
      </c>
      <c r="T65" s="74" t="s">
        <v>190</v>
      </c>
      <c r="U65" s="74" t="s">
        <v>76</v>
      </c>
      <c r="V65" s="74" t="s">
        <v>191</v>
      </c>
      <c r="W65" s="74"/>
    </row>
    <row r="66" spans="16:23" ht="24.95" customHeight="1">
      <c r="P66" s="74">
        <v>25</v>
      </c>
      <c r="Q66" s="74" t="s">
        <v>192</v>
      </c>
      <c r="R66" s="74" t="s">
        <v>193</v>
      </c>
      <c r="S66" s="74" t="s">
        <v>194</v>
      </c>
      <c r="T66" s="74" t="s">
        <v>195</v>
      </c>
      <c r="U66" s="74" t="s">
        <v>76</v>
      </c>
      <c r="V66" s="74" t="s">
        <v>196</v>
      </c>
      <c r="W66" s="74"/>
    </row>
    <row r="67" spans="16:23" ht="24.95" customHeight="1">
      <c r="P67" s="74">
        <v>26</v>
      </c>
      <c r="Q67" s="74" t="s">
        <v>197</v>
      </c>
      <c r="R67" s="74" t="s">
        <v>198</v>
      </c>
      <c r="S67" s="74" t="s">
        <v>199</v>
      </c>
      <c r="T67" s="74" t="s">
        <v>200</v>
      </c>
      <c r="U67" s="74" t="s">
        <v>76</v>
      </c>
      <c r="V67" s="74" t="s">
        <v>201</v>
      </c>
      <c r="W67" s="74"/>
    </row>
    <row r="68" spans="16:23" ht="24.95" customHeight="1">
      <c r="P68" s="74">
        <v>27</v>
      </c>
      <c r="Q68" s="74" t="s">
        <v>202</v>
      </c>
      <c r="R68" s="74" t="s">
        <v>203</v>
      </c>
      <c r="S68" s="74" t="s">
        <v>204</v>
      </c>
      <c r="T68" s="74" t="s">
        <v>205</v>
      </c>
      <c r="U68" s="74" t="s">
        <v>76</v>
      </c>
      <c r="V68" s="74" t="s">
        <v>206</v>
      </c>
      <c r="W68" s="74"/>
    </row>
    <row r="69" spans="16:23" ht="24.95" customHeight="1">
      <c r="P69" s="74">
        <v>28</v>
      </c>
      <c r="Q69" s="74" t="s">
        <v>207</v>
      </c>
      <c r="R69" s="74" t="s">
        <v>208</v>
      </c>
      <c r="S69" s="74" t="s">
        <v>209</v>
      </c>
      <c r="T69" s="74" t="s">
        <v>210</v>
      </c>
      <c r="U69" s="74" t="s">
        <v>76</v>
      </c>
      <c r="V69" s="74" t="s">
        <v>211</v>
      </c>
      <c r="W69" s="74"/>
    </row>
    <row r="70" spans="16:23" ht="24.95" customHeight="1">
      <c r="P70" s="74">
        <v>29</v>
      </c>
      <c r="Q70" s="74" t="s">
        <v>212</v>
      </c>
      <c r="R70" s="74" t="s">
        <v>213</v>
      </c>
      <c r="S70" s="74" t="s">
        <v>214</v>
      </c>
      <c r="T70" s="74" t="s">
        <v>215</v>
      </c>
      <c r="U70" s="74" t="s">
        <v>76</v>
      </c>
      <c r="V70" s="74" t="s">
        <v>216</v>
      </c>
      <c r="W70" s="74"/>
    </row>
    <row r="71" spans="16:23" ht="24.95" customHeight="1">
      <c r="P71" s="74">
        <v>30</v>
      </c>
      <c r="Q71" s="74" t="s">
        <v>217</v>
      </c>
      <c r="R71" s="74" t="s">
        <v>218</v>
      </c>
      <c r="S71" s="74" t="s">
        <v>219</v>
      </c>
      <c r="T71" s="74" t="s">
        <v>220</v>
      </c>
      <c r="U71" s="74" t="s">
        <v>76</v>
      </c>
      <c r="V71" s="74" t="s">
        <v>221</v>
      </c>
      <c r="W71" s="74"/>
    </row>
    <row r="72" spans="16:23" ht="24.95" customHeight="1">
      <c r="P72" s="74">
        <v>31</v>
      </c>
      <c r="Q72" s="74" t="s">
        <v>222</v>
      </c>
      <c r="R72" s="74" t="s">
        <v>223</v>
      </c>
      <c r="S72" s="74" t="s">
        <v>224</v>
      </c>
      <c r="T72" s="74" t="s">
        <v>225</v>
      </c>
      <c r="U72" s="74" t="s">
        <v>76</v>
      </c>
      <c r="V72" s="74" t="s">
        <v>226</v>
      </c>
      <c r="W72" s="74"/>
    </row>
    <row r="73" spans="16:23" ht="24.95" customHeight="1">
      <c r="P73" s="74">
        <v>32</v>
      </c>
      <c r="Q73" s="74" t="s">
        <v>227</v>
      </c>
      <c r="R73" s="74" t="s">
        <v>228</v>
      </c>
      <c r="S73" s="74" t="s">
        <v>229</v>
      </c>
      <c r="T73" s="74" t="s">
        <v>230</v>
      </c>
      <c r="U73" s="74" t="s">
        <v>76</v>
      </c>
      <c r="V73" s="74" t="s">
        <v>231</v>
      </c>
      <c r="W73" s="74"/>
    </row>
    <row r="74" spans="16:23" ht="24.95" customHeight="1">
      <c r="P74" s="74">
        <v>33</v>
      </c>
      <c r="Q74" s="74" t="s">
        <v>232</v>
      </c>
      <c r="R74" s="74" t="s">
        <v>233</v>
      </c>
      <c r="S74" s="74" t="s">
        <v>234</v>
      </c>
      <c r="T74" s="74" t="s">
        <v>235</v>
      </c>
      <c r="U74" s="74" t="s">
        <v>76</v>
      </c>
      <c r="V74" s="74" t="s">
        <v>236</v>
      </c>
      <c r="W74" s="74"/>
    </row>
    <row r="75" spans="16:23" ht="24.95" customHeight="1">
      <c r="P75" s="74">
        <v>34</v>
      </c>
      <c r="Q75" s="74" t="s">
        <v>237</v>
      </c>
      <c r="R75" s="74" t="s">
        <v>238</v>
      </c>
      <c r="S75" s="74" t="s">
        <v>239</v>
      </c>
      <c r="T75" s="74" t="s">
        <v>240</v>
      </c>
      <c r="U75" s="74" t="s">
        <v>76</v>
      </c>
      <c r="V75" s="74" t="s">
        <v>241</v>
      </c>
      <c r="W75" s="74"/>
    </row>
    <row r="76" spans="16:23" ht="24.95" customHeight="1">
      <c r="P76" s="74">
        <v>35</v>
      </c>
      <c r="Q76" s="74" t="s">
        <v>242</v>
      </c>
      <c r="R76" s="74" t="s">
        <v>243</v>
      </c>
      <c r="S76" s="74" t="s">
        <v>244</v>
      </c>
      <c r="T76" s="74" t="s">
        <v>245</v>
      </c>
      <c r="U76" s="74" t="s">
        <v>76</v>
      </c>
      <c r="V76" s="74" t="s">
        <v>246</v>
      </c>
      <c r="W76" s="74"/>
    </row>
    <row r="77" spans="16:23" ht="24.95" customHeight="1">
      <c r="P77" s="74">
        <v>36</v>
      </c>
      <c r="Q77" s="74" t="s">
        <v>247</v>
      </c>
      <c r="R77" s="74" t="s">
        <v>248</v>
      </c>
      <c r="S77" s="74" t="s">
        <v>249</v>
      </c>
      <c r="T77" s="74" t="s">
        <v>250</v>
      </c>
      <c r="U77" s="74" t="s">
        <v>76</v>
      </c>
      <c r="V77" s="74" t="s">
        <v>251</v>
      </c>
      <c r="W77" s="74"/>
    </row>
    <row r="78" spans="16:23" ht="24.95" customHeight="1">
      <c r="P78" s="74">
        <v>37</v>
      </c>
      <c r="Q78" s="74" t="s">
        <v>252</v>
      </c>
      <c r="R78" s="74" t="s">
        <v>253</v>
      </c>
      <c r="S78" s="74" t="s">
        <v>254</v>
      </c>
      <c r="T78" s="74" t="s">
        <v>255</v>
      </c>
      <c r="U78" s="74" t="s">
        <v>76</v>
      </c>
      <c r="V78" s="74" t="s">
        <v>256</v>
      </c>
      <c r="W78" s="74"/>
    </row>
    <row r="79" spans="16:23" ht="24.95" customHeight="1">
      <c r="P79" s="74">
        <v>38</v>
      </c>
      <c r="Q79" s="74" t="s">
        <v>257</v>
      </c>
      <c r="R79" s="74" t="s">
        <v>258</v>
      </c>
      <c r="S79" s="74" t="s">
        <v>259</v>
      </c>
      <c r="T79" s="74" t="s">
        <v>260</v>
      </c>
      <c r="U79" s="74" t="s">
        <v>76</v>
      </c>
      <c r="V79" s="74" t="s">
        <v>261</v>
      </c>
      <c r="W79" s="74"/>
    </row>
    <row r="80" spans="16:23" ht="24.95" customHeight="1">
      <c r="P80" s="74">
        <v>39</v>
      </c>
      <c r="Q80" s="74" t="s">
        <v>262</v>
      </c>
      <c r="R80" s="74" t="s">
        <v>263</v>
      </c>
      <c r="S80" s="74" t="s">
        <v>264</v>
      </c>
      <c r="T80" s="74" t="s">
        <v>265</v>
      </c>
      <c r="U80" s="74" t="s">
        <v>76</v>
      </c>
      <c r="V80" s="74" t="s">
        <v>266</v>
      </c>
      <c r="W80" s="74"/>
    </row>
    <row r="81" spans="16:23" ht="24.95" customHeight="1">
      <c r="P81" s="74">
        <v>40</v>
      </c>
      <c r="Q81" s="74" t="s">
        <v>267</v>
      </c>
      <c r="R81" s="74" t="s">
        <v>268</v>
      </c>
      <c r="S81" s="74" t="s">
        <v>269</v>
      </c>
      <c r="T81" s="74" t="s">
        <v>270</v>
      </c>
      <c r="U81" s="74" t="s">
        <v>76</v>
      </c>
      <c r="V81" s="74" t="s">
        <v>271</v>
      </c>
      <c r="W81" s="74"/>
    </row>
    <row r="82" spans="16:23" ht="24.95" customHeight="1">
      <c r="P82" s="74">
        <v>41</v>
      </c>
      <c r="Q82" s="74" t="s">
        <v>272</v>
      </c>
      <c r="R82" s="74" t="s">
        <v>273</v>
      </c>
      <c r="S82" s="74" t="s">
        <v>274</v>
      </c>
      <c r="T82" s="74" t="s">
        <v>275</v>
      </c>
      <c r="U82" s="74" t="s">
        <v>76</v>
      </c>
      <c r="V82" s="74" t="s">
        <v>276</v>
      </c>
      <c r="W82" s="74"/>
    </row>
    <row r="83" spans="16:23" ht="24.95" customHeight="1">
      <c r="P83" s="74">
        <v>42</v>
      </c>
      <c r="Q83" s="74" t="s">
        <v>277</v>
      </c>
      <c r="R83" s="74" t="s">
        <v>278</v>
      </c>
      <c r="S83" s="74" t="s">
        <v>279</v>
      </c>
      <c r="T83" s="74" t="s">
        <v>280</v>
      </c>
      <c r="U83" s="74" t="s">
        <v>76</v>
      </c>
      <c r="V83" s="74" t="s">
        <v>281</v>
      </c>
      <c r="W83" s="74"/>
    </row>
    <row r="84" spans="16:23" ht="24.95" customHeight="1">
      <c r="P84" s="74">
        <v>43</v>
      </c>
      <c r="Q84" s="74" t="s">
        <v>282</v>
      </c>
      <c r="R84" s="74" t="s">
        <v>283</v>
      </c>
      <c r="S84" s="74" t="s">
        <v>284</v>
      </c>
      <c r="T84" s="74" t="s">
        <v>285</v>
      </c>
      <c r="U84" s="74" t="s">
        <v>76</v>
      </c>
      <c r="V84" s="74" t="s">
        <v>286</v>
      </c>
      <c r="W84" s="74"/>
    </row>
    <row r="85" spans="16:23" ht="24.95" customHeight="1">
      <c r="P85" s="74">
        <v>44</v>
      </c>
      <c r="Q85" s="74" t="s">
        <v>287</v>
      </c>
      <c r="R85" s="74" t="s">
        <v>288</v>
      </c>
      <c r="S85" s="74" t="s">
        <v>289</v>
      </c>
      <c r="T85" s="74" t="s">
        <v>290</v>
      </c>
      <c r="U85" s="74" t="s">
        <v>76</v>
      </c>
      <c r="V85" s="74" t="s">
        <v>291</v>
      </c>
      <c r="W85" s="74"/>
    </row>
    <row r="86" spans="16:23" ht="24.95" customHeight="1">
      <c r="P86" s="74">
        <v>45</v>
      </c>
      <c r="Q86" s="74" t="s">
        <v>292</v>
      </c>
      <c r="R86" s="74" t="s">
        <v>293</v>
      </c>
      <c r="S86" s="74" t="s">
        <v>294</v>
      </c>
      <c r="T86" s="74" t="s">
        <v>295</v>
      </c>
      <c r="U86" s="74" t="s">
        <v>76</v>
      </c>
      <c r="V86" s="74" t="s">
        <v>296</v>
      </c>
      <c r="W86" s="74"/>
    </row>
    <row r="87" spans="16:23" ht="24.95" customHeight="1">
      <c r="P87" s="74">
        <v>46</v>
      </c>
      <c r="Q87" s="74" t="s">
        <v>297</v>
      </c>
      <c r="R87" s="74" t="s">
        <v>298</v>
      </c>
      <c r="S87" s="74" t="s">
        <v>299</v>
      </c>
      <c r="T87" s="74" t="s">
        <v>300</v>
      </c>
      <c r="U87" s="74" t="s">
        <v>76</v>
      </c>
      <c r="V87" s="74" t="s">
        <v>301</v>
      </c>
      <c r="W87" s="74"/>
    </row>
    <row r="88" spans="16:23" ht="24.95" customHeight="1">
      <c r="P88" s="74">
        <v>47</v>
      </c>
      <c r="Q88" s="74" t="s">
        <v>302</v>
      </c>
      <c r="R88" s="74" t="s">
        <v>303</v>
      </c>
      <c r="S88" s="74" t="s">
        <v>304</v>
      </c>
      <c r="T88" s="74" t="s">
        <v>305</v>
      </c>
      <c r="U88" s="74" t="s">
        <v>76</v>
      </c>
      <c r="V88" s="74" t="s">
        <v>306</v>
      </c>
      <c r="W88" s="74"/>
    </row>
    <row r="89" spans="16:23" ht="24.95" customHeight="1">
      <c r="P89" s="74">
        <v>48</v>
      </c>
      <c r="Q89" s="74" t="s">
        <v>307</v>
      </c>
      <c r="R89" s="74" t="s">
        <v>308</v>
      </c>
      <c r="S89" s="74" t="s">
        <v>309</v>
      </c>
      <c r="T89" s="74" t="s">
        <v>310</v>
      </c>
      <c r="U89" s="74" t="s">
        <v>76</v>
      </c>
      <c r="V89" s="74" t="s">
        <v>311</v>
      </c>
      <c r="W89" s="74"/>
    </row>
    <row r="90" spans="16:23" ht="24.95" customHeight="1">
      <c r="P90" s="74">
        <v>49</v>
      </c>
      <c r="Q90" s="74" t="s">
        <v>312</v>
      </c>
      <c r="R90" s="74" t="s">
        <v>313</v>
      </c>
      <c r="S90" s="74" t="s">
        <v>314</v>
      </c>
      <c r="T90" s="74" t="s">
        <v>315</v>
      </c>
      <c r="U90" s="74" t="s">
        <v>76</v>
      </c>
      <c r="V90" s="74" t="s">
        <v>316</v>
      </c>
      <c r="W90" s="74"/>
    </row>
    <row r="91" spans="16:23" ht="24.95" customHeight="1">
      <c r="P91" s="74">
        <v>50</v>
      </c>
      <c r="Q91" s="74" t="s">
        <v>317</v>
      </c>
      <c r="R91" s="74" t="s">
        <v>318</v>
      </c>
      <c r="S91" s="74" t="s">
        <v>319</v>
      </c>
      <c r="T91" s="74" t="s">
        <v>320</v>
      </c>
      <c r="U91" s="74" t="s">
        <v>76</v>
      </c>
      <c r="V91" s="74" t="s">
        <v>321</v>
      </c>
      <c r="W91" s="74"/>
    </row>
    <row r="92" spans="16:23" ht="24.95" customHeight="1">
      <c r="P92" s="74">
        <v>51</v>
      </c>
      <c r="Q92" s="74" t="s">
        <v>322</v>
      </c>
      <c r="R92" s="74" t="s">
        <v>323</v>
      </c>
      <c r="S92" s="74" t="s">
        <v>324</v>
      </c>
      <c r="T92" s="74" t="s">
        <v>325</v>
      </c>
      <c r="U92" s="74" t="s">
        <v>76</v>
      </c>
      <c r="V92" s="74" t="s">
        <v>326</v>
      </c>
      <c r="W92" s="74"/>
    </row>
    <row r="93" spans="16:23" ht="24.95" customHeight="1">
      <c r="P93" s="74">
        <v>52</v>
      </c>
      <c r="Q93" s="74" t="s">
        <v>327</v>
      </c>
      <c r="R93" s="74" t="s">
        <v>328</v>
      </c>
      <c r="S93" s="74" t="s">
        <v>329</v>
      </c>
      <c r="T93" s="74" t="s">
        <v>330</v>
      </c>
      <c r="U93" s="74" t="s">
        <v>76</v>
      </c>
      <c r="V93" s="74" t="s">
        <v>331</v>
      </c>
      <c r="W93" s="74"/>
    </row>
    <row r="94" spans="16:23" ht="24.95" customHeight="1">
      <c r="P94" s="74">
        <v>53</v>
      </c>
      <c r="Q94" s="74" t="s">
        <v>332</v>
      </c>
      <c r="R94" s="74" t="s">
        <v>333</v>
      </c>
      <c r="S94" s="74" t="s">
        <v>334</v>
      </c>
      <c r="T94" s="74" t="s">
        <v>335</v>
      </c>
      <c r="U94" s="74" t="s">
        <v>76</v>
      </c>
      <c r="V94" s="74" t="s">
        <v>336</v>
      </c>
      <c r="W94" s="74"/>
    </row>
    <row r="95" spans="16:23" ht="24.95" customHeight="1">
      <c r="P95" s="74">
        <v>54</v>
      </c>
      <c r="Q95" s="74" t="s">
        <v>337</v>
      </c>
      <c r="R95" s="74" t="s">
        <v>338</v>
      </c>
      <c r="S95" s="74" t="s">
        <v>339</v>
      </c>
      <c r="T95" s="74" t="s">
        <v>340</v>
      </c>
      <c r="U95" s="74" t="s">
        <v>76</v>
      </c>
      <c r="V95" s="74" t="s">
        <v>341</v>
      </c>
      <c r="W95" s="74"/>
    </row>
    <row r="96" spans="16:23" ht="24.95" customHeight="1">
      <c r="P96" s="74">
        <v>55</v>
      </c>
      <c r="Q96" s="74" t="s">
        <v>342</v>
      </c>
      <c r="R96" s="74" t="s">
        <v>343</v>
      </c>
      <c r="S96" s="74" t="s">
        <v>344</v>
      </c>
      <c r="T96" s="74" t="s">
        <v>345</v>
      </c>
      <c r="U96" s="74" t="s">
        <v>76</v>
      </c>
      <c r="V96" s="74" t="s">
        <v>346</v>
      </c>
      <c r="W96" s="74"/>
    </row>
    <row r="97" spans="16:23" ht="24.95" customHeight="1">
      <c r="P97" s="74">
        <v>56</v>
      </c>
      <c r="Q97" s="74" t="s">
        <v>347</v>
      </c>
      <c r="R97" s="74" t="s">
        <v>348</v>
      </c>
      <c r="S97" s="74" t="s">
        <v>349</v>
      </c>
      <c r="T97" s="74" t="s">
        <v>350</v>
      </c>
      <c r="U97" s="74" t="s">
        <v>76</v>
      </c>
      <c r="V97" s="74" t="s">
        <v>351</v>
      </c>
      <c r="W97" s="74"/>
    </row>
    <row r="98" spans="16:23" ht="24.95" customHeight="1">
      <c r="P98" s="74">
        <v>57</v>
      </c>
      <c r="Q98" s="74" t="s">
        <v>352</v>
      </c>
      <c r="R98" s="74" t="s">
        <v>353</v>
      </c>
      <c r="S98" s="74" t="s">
        <v>354</v>
      </c>
      <c r="T98" s="74" t="s">
        <v>355</v>
      </c>
      <c r="U98" s="74" t="s">
        <v>76</v>
      </c>
      <c r="V98" s="74" t="s">
        <v>356</v>
      </c>
      <c r="W98" s="74"/>
    </row>
    <row r="99" spans="16:23" ht="24.95" customHeight="1">
      <c r="P99" s="74">
        <v>58</v>
      </c>
      <c r="Q99" s="74" t="s">
        <v>357</v>
      </c>
      <c r="R99" s="74" t="s">
        <v>358</v>
      </c>
      <c r="S99" s="74" t="s">
        <v>359</v>
      </c>
      <c r="T99" s="74" t="s">
        <v>360</v>
      </c>
      <c r="U99" s="74" t="s">
        <v>76</v>
      </c>
      <c r="V99" s="74" t="s">
        <v>361</v>
      </c>
      <c r="W99" s="74"/>
    </row>
    <row r="100" spans="16:23" ht="24.95" customHeight="1">
      <c r="P100" s="74">
        <v>59</v>
      </c>
      <c r="Q100" s="74" t="s">
        <v>362</v>
      </c>
      <c r="R100" s="74" t="s">
        <v>363</v>
      </c>
      <c r="S100" s="74" t="s">
        <v>364</v>
      </c>
      <c r="T100" s="74" t="s">
        <v>365</v>
      </c>
      <c r="U100" s="74" t="s">
        <v>76</v>
      </c>
      <c r="V100" s="74" t="s">
        <v>366</v>
      </c>
      <c r="W100" s="74"/>
    </row>
    <row r="101" spans="16:23" ht="24.95" customHeight="1">
      <c r="P101" s="74">
        <v>60</v>
      </c>
      <c r="Q101" s="74" t="s">
        <v>367</v>
      </c>
      <c r="R101" s="74" t="s">
        <v>368</v>
      </c>
      <c r="S101" s="74" t="s">
        <v>369</v>
      </c>
      <c r="T101" s="74" t="s">
        <v>370</v>
      </c>
      <c r="U101" s="74" t="s">
        <v>76</v>
      </c>
      <c r="V101" s="74" t="s">
        <v>371</v>
      </c>
      <c r="W101" s="74"/>
    </row>
    <row r="102" spans="16:23" ht="24.95" customHeight="1">
      <c r="P102" s="74">
        <v>61</v>
      </c>
      <c r="Q102" s="74" t="s">
        <v>372</v>
      </c>
      <c r="R102" s="74" t="s">
        <v>373</v>
      </c>
      <c r="S102" s="74" t="s">
        <v>374</v>
      </c>
      <c r="T102" s="74" t="s">
        <v>375</v>
      </c>
      <c r="U102" s="74" t="s">
        <v>76</v>
      </c>
      <c r="V102" s="74" t="s">
        <v>376</v>
      </c>
      <c r="W102" s="74"/>
    </row>
    <row r="103" spans="16:23" ht="24.95" customHeight="1">
      <c r="P103" s="74">
        <v>62</v>
      </c>
      <c r="Q103" s="74" t="s">
        <v>377</v>
      </c>
      <c r="R103" s="74" t="s">
        <v>378</v>
      </c>
      <c r="S103" s="74" t="s">
        <v>379</v>
      </c>
      <c r="T103" s="74" t="s">
        <v>380</v>
      </c>
      <c r="U103" s="74" t="s">
        <v>76</v>
      </c>
      <c r="V103" s="74" t="s">
        <v>381</v>
      </c>
      <c r="W103" s="74"/>
    </row>
    <row r="104" spans="16:23" ht="24.95" customHeight="1">
      <c r="P104" s="74">
        <v>63</v>
      </c>
      <c r="Q104" s="1" t="s">
        <v>382</v>
      </c>
      <c r="R104" s="74" t="s">
        <v>383</v>
      </c>
      <c r="S104" s="74" t="s">
        <v>384</v>
      </c>
      <c r="T104" s="74" t="s">
        <v>385</v>
      </c>
      <c r="U104" s="74" t="s">
        <v>76</v>
      </c>
      <c r="V104" s="74" t="s">
        <v>386</v>
      </c>
      <c r="W104" s="74"/>
    </row>
    <row r="105" spans="16:23" ht="24.95" customHeight="1">
      <c r="P105" s="1">
        <v>64</v>
      </c>
      <c r="Q105" s="1" t="s">
        <v>387</v>
      </c>
      <c r="R105" s="74" t="s">
        <v>388</v>
      </c>
      <c r="S105" s="74" t="s">
        <v>389</v>
      </c>
      <c r="T105" s="77" t="s">
        <v>390</v>
      </c>
      <c r="U105" s="74" t="s">
        <v>391</v>
      </c>
      <c r="V105" s="74" t="s">
        <v>392</v>
      </c>
      <c r="W105" s="74"/>
    </row>
    <row r="106" spans="16:23" ht="24.95" customHeight="1">
      <c r="P106" s="1">
        <v>65</v>
      </c>
      <c r="Q106" s="1" t="s">
        <v>393</v>
      </c>
      <c r="R106" s="39" t="s">
        <v>394</v>
      </c>
      <c r="S106" s="39" t="s">
        <v>125</v>
      </c>
      <c r="T106" s="40" t="s">
        <v>395</v>
      </c>
      <c r="U106" s="74" t="s">
        <v>391</v>
      </c>
      <c r="V106" s="74" t="s">
        <v>396</v>
      </c>
      <c r="W106" s="74"/>
    </row>
    <row r="107" spans="16:23" ht="24.95" customHeight="1">
      <c r="P107" s="1">
        <v>66</v>
      </c>
      <c r="Q107" s="1" t="s">
        <v>397</v>
      </c>
      <c r="R107" s="74" t="s">
        <v>398</v>
      </c>
      <c r="S107" s="74" t="s">
        <v>399</v>
      </c>
      <c r="T107" s="77" t="s">
        <v>400</v>
      </c>
      <c r="U107" s="39" t="s">
        <v>76</v>
      </c>
      <c r="V107" s="74" t="s">
        <v>401</v>
      </c>
      <c r="W107" s="74"/>
    </row>
    <row r="108" spans="16:23" ht="24.95" customHeight="1">
      <c r="P108" s="1">
        <v>67</v>
      </c>
      <c r="Q108" s="1" t="s">
        <v>402</v>
      </c>
      <c r="R108" s="74" t="s">
        <v>403</v>
      </c>
      <c r="S108" s="74" t="s">
        <v>404</v>
      </c>
      <c r="T108" s="77" t="s">
        <v>405</v>
      </c>
      <c r="U108" s="74" t="s">
        <v>76</v>
      </c>
      <c r="V108" s="74" t="s">
        <v>406</v>
      </c>
      <c r="W108" s="74"/>
    </row>
    <row r="109" spans="16:23" ht="24.95" customHeight="1">
      <c r="P109" s="1">
        <v>68</v>
      </c>
      <c r="Q109" s="1" t="s">
        <v>407</v>
      </c>
      <c r="R109" s="74" t="s">
        <v>408</v>
      </c>
      <c r="S109" s="74" t="s">
        <v>409</v>
      </c>
      <c r="T109" s="77" t="s">
        <v>410</v>
      </c>
      <c r="U109" s="74" t="s">
        <v>391</v>
      </c>
      <c r="V109" s="74" t="s">
        <v>411</v>
      </c>
      <c r="W109" s="74"/>
    </row>
    <row r="110" spans="16:23" ht="24.95" customHeight="1">
      <c r="P110" s="1">
        <v>69</v>
      </c>
      <c r="Q110" s="1" t="s">
        <v>412</v>
      </c>
      <c r="R110" s="74" t="s">
        <v>413</v>
      </c>
      <c r="S110" s="74" t="s">
        <v>414</v>
      </c>
      <c r="T110" s="74" t="s">
        <v>415</v>
      </c>
      <c r="U110" s="74" t="s">
        <v>76</v>
      </c>
      <c r="V110" s="74" t="s">
        <v>416</v>
      </c>
      <c r="W110" s="74"/>
    </row>
    <row r="111" spans="16:23" ht="24.95" customHeight="1">
      <c r="P111" s="1">
        <v>70</v>
      </c>
      <c r="Q111" s="1" t="s">
        <v>417</v>
      </c>
      <c r="R111" s="74" t="s">
        <v>418</v>
      </c>
      <c r="S111" s="74" t="s">
        <v>419</v>
      </c>
      <c r="T111" s="74" t="s">
        <v>420</v>
      </c>
      <c r="U111" s="74" t="s">
        <v>391</v>
      </c>
      <c r="V111" s="74" t="s">
        <v>421</v>
      </c>
      <c r="W111" s="74"/>
    </row>
    <row r="112" spans="16:23" ht="24.95" customHeight="1">
      <c r="P112" s="1">
        <v>71</v>
      </c>
      <c r="Q112" s="1" t="s">
        <v>422</v>
      </c>
      <c r="R112" s="74" t="s">
        <v>423</v>
      </c>
      <c r="S112" s="74" t="s">
        <v>424</v>
      </c>
      <c r="T112" s="77" t="s">
        <v>425</v>
      </c>
      <c r="U112" s="74" t="s">
        <v>76</v>
      </c>
      <c r="V112" s="74" t="s">
        <v>426</v>
      </c>
      <c r="W112" s="74"/>
    </row>
    <row r="113" spans="16:23" ht="24.95" customHeight="1">
      <c r="P113" s="1">
        <v>72</v>
      </c>
      <c r="Q113" s="1" t="s">
        <v>427</v>
      </c>
      <c r="R113" s="74" t="s">
        <v>428</v>
      </c>
      <c r="S113" s="74" t="s">
        <v>344</v>
      </c>
      <c r="T113" s="74" t="s">
        <v>429</v>
      </c>
      <c r="U113" s="74" t="s">
        <v>391</v>
      </c>
      <c r="V113" s="74" t="s">
        <v>430</v>
      </c>
      <c r="W113" s="74"/>
    </row>
    <row r="114" spans="16:23" ht="24.95" customHeight="1">
      <c r="P114" s="1">
        <v>73</v>
      </c>
      <c r="Q114" s="1" t="s">
        <v>431</v>
      </c>
      <c r="R114" s="74" t="s">
        <v>432</v>
      </c>
      <c r="S114" s="74" t="s">
        <v>224</v>
      </c>
      <c r="T114" s="74" t="s">
        <v>433</v>
      </c>
      <c r="U114" s="74" t="s">
        <v>391</v>
      </c>
      <c r="V114" s="74" t="s">
        <v>434</v>
      </c>
      <c r="W114" s="74"/>
    </row>
    <row r="115" spans="16:23" ht="24.95" customHeight="1">
      <c r="P115" s="1">
        <v>74</v>
      </c>
      <c r="Q115" s="1" t="s">
        <v>435</v>
      </c>
      <c r="R115" s="74" t="s">
        <v>436</v>
      </c>
      <c r="S115" s="74" t="s">
        <v>437</v>
      </c>
      <c r="T115" s="74" t="s">
        <v>438</v>
      </c>
      <c r="U115" s="74" t="s">
        <v>76</v>
      </c>
      <c r="V115" s="74" t="s">
        <v>439</v>
      </c>
      <c r="W115" s="74"/>
    </row>
    <row r="116" spans="16:23" ht="24.95" customHeight="1">
      <c r="P116" s="1">
        <v>75</v>
      </c>
      <c r="Q116" s="1" t="s">
        <v>440</v>
      </c>
      <c r="R116" s="74" t="s">
        <v>441</v>
      </c>
      <c r="S116" s="74" t="s">
        <v>125</v>
      </c>
      <c r="T116" s="74" t="s">
        <v>130</v>
      </c>
      <c r="U116" s="74" t="s">
        <v>391</v>
      </c>
      <c r="V116" s="74" t="s">
        <v>442</v>
      </c>
      <c r="W116" s="74"/>
    </row>
    <row r="117" spans="16:23" ht="24.95" customHeight="1">
      <c r="P117" s="1">
        <v>76</v>
      </c>
      <c r="Q117" s="1" t="s">
        <v>443</v>
      </c>
      <c r="R117" s="74" t="s">
        <v>444</v>
      </c>
      <c r="S117" s="74" t="s">
        <v>224</v>
      </c>
      <c r="T117" s="74" t="s">
        <v>225</v>
      </c>
      <c r="U117" s="74" t="s">
        <v>391</v>
      </c>
      <c r="V117" s="74" t="s">
        <v>445</v>
      </c>
      <c r="W117" s="74"/>
    </row>
    <row r="118" spans="16:23" ht="24.95" customHeight="1">
      <c r="P118" s="1">
        <v>77</v>
      </c>
      <c r="Q118" s="1" t="s">
        <v>446</v>
      </c>
      <c r="R118" s="74" t="s">
        <v>447</v>
      </c>
      <c r="S118" s="74" t="s">
        <v>304</v>
      </c>
      <c r="T118" s="74" t="s">
        <v>305</v>
      </c>
      <c r="U118" s="74" t="s">
        <v>391</v>
      </c>
      <c r="V118" s="74" t="s">
        <v>448</v>
      </c>
      <c r="W118" s="74"/>
    </row>
    <row r="119" spans="16:23" ht="24.95" customHeight="1">
      <c r="P119" s="1">
        <v>78</v>
      </c>
      <c r="Q119" s="1" t="s">
        <v>449</v>
      </c>
      <c r="R119" s="74" t="s">
        <v>450</v>
      </c>
      <c r="S119" s="74" t="s">
        <v>329</v>
      </c>
      <c r="T119" s="74" t="s">
        <v>330</v>
      </c>
      <c r="U119" s="74" t="s">
        <v>391</v>
      </c>
      <c r="V119" s="74" t="s">
        <v>451</v>
      </c>
      <c r="W119" s="74"/>
    </row>
    <row r="120" spans="16:23" ht="24.95" customHeight="1">
      <c r="P120" s="1">
        <v>79</v>
      </c>
      <c r="Q120" s="1" t="s">
        <v>452</v>
      </c>
      <c r="R120" s="74" t="s">
        <v>453</v>
      </c>
      <c r="S120" s="74" t="s">
        <v>454</v>
      </c>
      <c r="T120" s="74" t="s">
        <v>455</v>
      </c>
      <c r="U120" s="74" t="s">
        <v>391</v>
      </c>
      <c r="V120" s="74" t="s">
        <v>456</v>
      </c>
      <c r="W120" s="74"/>
    </row>
    <row r="121" spans="16:23" ht="24.95" customHeight="1">
      <c r="P121" s="1">
        <v>80</v>
      </c>
      <c r="Q121" s="1" t="s">
        <v>457</v>
      </c>
      <c r="R121" s="74" t="s">
        <v>458</v>
      </c>
      <c r="S121" s="74" t="s">
        <v>459</v>
      </c>
      <c r="T121" s="74" t="s">
        <v>460</v>
      </c>
      <c r="U121" s="74" t="s">
        <v>76</v>
      </c>
      <c r="V121" s="74" t="s">
        <v>461</v>
      </c>
      <c r="W121" s="74"/>
    </row>
    <row r="122" spans="16:23" ht="24.95" customHeight="1">
      <c r="P122" s="1">
        <v>81</v>
      </c>
      <c r="Q122" s="1" t="s">
        <v>462</v>
      </c>
      <c r="R122" s="74" t="s">
        <v>463</v>
      </c>
      <c r="S122" s="74" t="s">
        <v>464</v>
      </c>
      <c r="T122" s="74" t="s">
        <v>465</v>
      </c>
      <c r="U122" s="74" t="s">
        <v>76</v>
      </c>
      <c r="V122" s="74" t="s">
        <v>466</v>
      </c>
      <c r="W122" s="74"/>
    </row>
    <row r="123" spans="16:23" ht="24.95" customHeight="1">
      <c r="P123" s="74">
        <v>82</v>
      </c>
      <c r="Q123" s="74" t="s">
        <v>550</v>
      </c>
      <c r="R123" s="74" t="s">
        <v>551</v>
      </c>
      <c r="S123" s="74" t="s">
        <v>552</v>
      </c>
      <c r="T123" s="74" t="s">
        <v>553</v>
      </c>
      <c r="U123" s="74" t="s">
        <v>554</v>
      </c>
      <c r="V123" s="74" t="s">
        <v>555</v>
      </c>
      <c r="W123" s="74"/>
    </row>
    <row r="124" spans="16:23" ht="24.95" customHeight="1">
      <c r="P124" s="74"/>
      <c r="Q124" s="74"/>
      <c r="R124" s="74"/>
      <c r="S124" s="74"/>
      <c r="T124" s="74"/>
      <c r="U124" s="74"/>
      <c r="V124" s="74"/>
      <c r="W124" s="74"/>
    </row>
  </sheetData>
  <mergeCells count="33">
    <mergeCell ref="A13:A14"/>
    <mergeCell ref="C13:C14"/>
    <mergeCell ref="H13:I13"/>
    <mergeCell ref="J13:J14"/>
    <mergeCell ref="F24:G24"/>
    <mergeCell ref="B6:B14"/>
    <mergeCell ref="F6:K6"/>
    <mergeCell ref="F8:G8"/>
    <mergeCell ref="L9:M10"/>
    <mergeCell ref="N13:N14"/>
    <mergeCell ref="F31:H31"/>
    <mergeCell ref="I31:J31"/>
    <mergeCell ref="C26:K27"/>
    <mergeCell ref="C28:K28"/>
    <mergeCell ref="F30:K30"/>
    <mergeCell ref="C11:E11"/>
    <mergeCell ref="K13:K14"/>
    <mergeCell ref="D13:E13"/>
    <mergeCell ref="F13:G13"/>
    <mergeCell ref="I32:J32"/>
    <mergeCell ref="C1:K1"/>
    <mergeCell ref="C5:K5"/>
    <mergeCell ref="C3:F3"/>
    <mergeCell ref="F7:K7"/>
    <mergeCell ref="H8:K8"/>
    <mergeCell ref="F11:J11"/>
    <mergeCell ref="F9:J9"/>
    <mergeCell ref="F10:J10"/>
    <mergeCell ref="C6:E6"/>
    <mergeCell ref="C7:E7"/>
    <mergeCell ref="C8:E8"/>
    <mergeCell ref="C9:E9"/>
    <mergeCell ref="C10:E10"/>
  </mergeCells>
  <phoneticPr fontId="2"/>
  <conditionalFormatting sqref="I31:J31">
    <cfRule type="containsBlanks" dxfId="5" priority="1" stopIfTrue="1">
      <formula>LEN(TRIM(I31))=0</formula>
    </cfRule>
  </conditionalFormatting>
  <dataValidations count="6">
    <dataValidation type="list" allowBlank="1" showInputMessage="1" showErrorMessage="1" sqref="K9" xr:uid="{93C67D6C-7D42-4D63-88DA-D0AF75C996DE}">
      <formula1>"教諭,助手,外部"</formula1>
    </dataValidation>
    <dataValidation type="list" allowBlank="1" showInputMessage="1" showErrorMessage="1" sqref="L15:L23" xr:uid="{00000000-0002-0000-0300-000002000000}">
      <formula1>#REF!</formula1>
    </dataValidation>
    <dataValidation imeMode="halfKatakana" allowBlank="1" showInputMessage="1" showErrorMessage="1" sqref="H23:I23" xr:uid="{0393E014-9F62-40A7-A4FB-EF33C957A928}"/>
    <dataValidation imeMode="disabled" allowBlank="1" showInputMessage="1" showErrorMessage="1" sqref="J23 C23" xr:uid="{0064D914-DDAA-424D-98DB-5EDF50F601FA}"/>
    <dataValidation imeMode="on" allowBlank="1" showInputMessage="1" showErrorMessage="1" sqref="I24:J24 F30:G30 F24" xr:uid="{6F48F091-41B7-43F8-B032-DD2F092EFB36}"/>
    <dataValidation type="list" allowBlank="1" showInputMessage="1" showErrorMessage="1" sqref="M15:M23" xr:uid="{00000000-0002-0000-0300-000007000000}">
      <formula1>"○,Ａ,Ｂ,Ｃ,Ｄ"</formula1>
    </dataValidation>
  </dataValidations>
  <printOptions horizontalCentered="1"/>
  <pageMargins left="0.78740157480314965" right="0.78740157480314965" top="0.98425196850393704" bottom="0.78740157480314965" header="0.39370078740157483" footer="0.39370078740157483"/>
  <pageSetup paperSize="9" fitToHeight="0" orientation="portrait" r:id="rId1"/>
  <headerFooter alignWithMargins="0">
    <oddHeader>&amp;RNo &amp;P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W124"/>
  <sheetViews>
    <sheetView showGridLines="0" view="pageBreakPreview" zoomScale="60" zoomScaleNormal="100" workbookViewId="0">
      <selection activeCell="B2" sqref="B2"/>
    </sheetView>
  </sheetViews>
  <sheetFormatPr defaultColWidth="9" defaultRowHeight="21.6" customHeight="1"/>
  <cols>
    <col min="1" max="1" width="3.375" style="79" customWidth="1"/>
    <col min="2" max="2" width="8.375" style="80" customWidth="1"/>
    <col min="3" max="3" width="8.125" style="6" customWidth="1"/>
    <col min="4" max="7" width="8.375" style="6" customWidth="1"/>
    <col min="8" max="8" width="8.125" style="6" customWidth="1"/>
    <col min="9" max="9" width="8.125" customWidth="1"/>
    <col min="10" max="10" width="8.375" customWidth="1"/>
    <col min="11" max="11" width="10" customWidth="1"/>
    <col min="12" max="12" width="8.125" customWidth="1"/>
    <col min="13" max="13" width="7.125" customWidth="1"/>
    <col min="14" max="14" width="9.875" customWidth="1"/>
    <col min="15" max="15" width="9.5" bestFit="1" customWidth="1"/>
    <col min="16" max="16" width="14.625" customWidth="1"/>
    <col min="17" max="17" width="10.625" customWidth="1"/>
    <col min="18" max="18" width="14.375" customWidth="1"/>
    <col min="19" max="19" width="9.375" customWidth="1"/>
    <col min="20" max="20" width="11.5" customWidth="1"/>
    <col min="21" max="21" width="10.125" customWidth="1"/>
    <col min="22" max="22" width="15.125" customWidth="1"/>
  </cols>
  <sheetData>
    <row r="1" spans="1:18" ht="24.95" customHeight="1">
      <c r="C1" s="143" t="s">
        <v>525</v>
      </c>
      <c r="D1" s="143"/>
      <c r="E1" s="143"/>
      <c r="F1" s="143"/>
      <c r="G1" s="143"/>
      <c r="H1" s="143"/>
      <c r="I1" s="143"/>
      <c r="J1" s="143"/>
      <c r="K1" s="143"/>
      <c r="L1" s="17"/>
      <c r="M1" s="14"/>
      <c r="N1" s="14"/>
    </row>
    <row r="2" spans="1:18" ht="24.95" customHeight="1">
      <c r="C2" s="97"/>
      <c r="D2" s="97"/>
      <c r="E2" s="97"/>
      <c r="F2" s="97"/>
      <c r="G2" s="97"/>
      <c r="H2" s="97"/>
      <c r="I2" s="97"/>
      <c r="J2" s="97"/>
      <c r="K2" s="97"/>
      <c r="L2" s="17"/>
      <c r="M2" s="14"/>
      <c r="N2" s="14"/>
    </row>
    <row r="3" spans="1:18" ht="24.95" customHeight="1" thickBot="1">
      <c r="C3" s="145" t="s">
        <v>38</v>
      </c>
      <c r="D3" s="145"/>
      <c r="E3" s="145"/>
      <c r="F3" s="145"/>
      <c r="G3" s="60"/>
      <c r="H3" s="1"/>
      <c r="I3" s="1"/>
      <c r="J3" s="50"/>
      <c r="K3" s="1" t="s">
        <v>39</v>
      </c>
    </row>
    <row r="4" spans="1:18" ht="24.95" customHeight="1" thickBot="1">
      <c r="C4" s="1"/>
      <c r="D4" s="1"/>
      <c r="E4" s="1"/>
      <c r="F4" s="1"/>
      <c r="G4" s="1"/>
      <c r="H4" s="1"/>
      <c r="I4" s="51"/>
      <c r="J4" s="1"/>
      <c r="K4" s="52"/>
      <c r="L4" s="15"/>
    </row>
    <row r="5" spans="1:18" s="13" customFormat="1" ht="24.95" customHeight="1">
      <c r="A5" s="81"/>
      <c r="B5" s="82"/>
      <c r="C5" s="144" t="s">
        <v>467</v>
      </c>
      <c r="D5" s="144"/>
      <c r="E5" s="144"/>
      <c r="F5" s="144"/>
      <c r="G5" s="144"/>
      <c r="H5" s="144"/>
      <c r="I5" s="144"/>
      <c r="J5" s="144"/>
      <c r="K5" s="144"/>
      <c r="L5" s="14"/>
    </row>
    <row r="6" spans="1:18" ht="24.95" customHeight="1">
      <c r="B6" s="171" t="s">
        <v>41</v>
      </c>
      <c r="C6" s="151" t="s">
        <v>42</v>
      </c>
      <c r="D6" s="152"/>
      <c r="E6" s="153"/>
      <c r="F6" s="169" t="str">
        <f>IF(K4="","",VLOOKUP(K4,$P:$V,7,FALSE))</f>
        <v/>
      </c>
      <c r="G6" s="169"/>
      <c r="H6" s="169"/>
      <c r="I6" s="169"/>
      <c r="J6" s="169"/>
      <c r="K6" s="169"/>
      <c r="L6" s="13"/>
      <c r="M6" s="13"/>
    </row>
    <row r="7" spans="1:18" ht="24.95" customHeight="1">
      <c r="B7" s="171"/>
      <c r="C7" s="151" t="s">
        <v>43</v>
      </c>
      <c r="D7" s="152"/>
      <c r="E7" s="153"/>
      <c r="F7" s="146" t="str">
        <f>IF($K$4="","",VLOOKUP($K$4,$P:$V,5,FALSE))</f>
        <v/>
      </c>
      <c r="G7" s="146"/>
      <c r="H7" s="146"/>
      <c r="I7" s="146"/>
      <c r="J7" s="146"/>
      <c r="K7" s="146"/>
      <c r="L7" s="13"/>
      <c r="M7" s="13"/>
    </row>
    <row r="8" spans="1:18" ht="24.95" customHeight="1">
      <c r="B8" s="171"/>
      <c r="C8" s="151" t="s">
        <v>44</v>
      </c>
      <c r="D8" s="152"/>
      <c r="E8" s="153"/>
      <c r="F8" s="165" t="str">
        <f>IF($K$4="","","〒"&amp;VLOOKUP($K$4,$P:$V,4,FALSE))</f>
        <v/>
      </c>
      <c r="G8" s="166"/>
      <c r="H8" s="147" t="str">
        <f>IF($K$4="","",VLOOKUP($K$4,$P:$V,3,FALSE))</f>
        <v/>
      </c>
      <c r="I8" s="148"/>
      <c r="J8" s="148"/>
      <c r="K8" s="148"/>
      <c r="L8" s="13"/>
      <c r="M8" s="13"/>
    </row>
    <row r="9" spans="1:18" ht="24.95" customHeight="1">
      <c r="B9" s="171"/>
      <c r="C9" s="151" t="s">
        <v>45</v>
      </c>
      <c r="D9" s="152"/>
      <c r="E9" s="153"/>
      <c r="F9" s="149"/>
      <c r="G9" s="149"/>
      <c r="H9" s="149"/>
      <c r="I9" s="149"/>
      <c r="J9" s="149"/>
      <c r="K9" s="57" t="s">
        <v>46</v>
      </c>
      <c r="L9" s="176"/>
      <c r="M9" s="176"/>
    </row>
    <row r="10" spans="1:18" ht="24.95" customHeight="1">
      <c r="B10" s="171"/>
      <c r="C10" s="151" t="s">
        <v>47</v>
      </c>
      <c r="D10" s="152"/>
      <c r="E10" s="153"/>
      <c r="F10" s="149"/>
      <c r="G10" s="149"/>
      <c r="H10" s="149"/>
      <c r="I10" s="149"/>
      <c r="J10" s="150"/>
      <c r="K10" s="61"/>
      <c r="L10" s="176"/>
      <c r="M10" s="176"/>
    </row>
    <row r="11" spans="1:18" ht="24.95" customHeight="1">
      <c r="B11" s="171"/>
      <c r="C11" s="151" t="s">
        <v>48</v>
      </c>
      <c r="D11" s="152"/>
      <c r="E11" s="153"/>
      <c r="F11" s="173"/>
      <c r="G11" s="174"/>
      <c r="H11" s="174"/>
      <c r="I11" s="174"/>
      <c r="J11" s="174"/>
      <c r="K11" s="61"/>
      <c r="L11" s="8"/>
      <c r="M11" s="8"/>
    </row>
    <row r="12" spans="1:18" ht="15" customHeight="1">
      <c r="B12" s="171"/>
      <c r="C12" s="49"/>
      <c r="D12" s="49"/>
      <c r="E12" s="49"/>
      <c r="F12" s="49"/>
      <c r="G12" s="49"/>
      <c r="H12" s="49"/>
      <c r="I12" s="1"/>
      <c r="J12" s="1"/>
      <c r="K12" s="1"/>
    </row>
    <row r="13" spans="1:18" ht="15" customHeight="1">
      <c r="A13" s="170" t="s">
        <v>49</v>
      </c>
      <c r="B13" s="171"/>
      <c r="C13" s="164" t="s">
        <v>50</v>
      </c>
      <c r="D13" s="161" t="s">
        <v>51</v>
      </c>
      <c r="E13" s="162"/>
      <c r="F13" s="161" t="s">
        <v>52</v>
      </c>
      <c r="G13" s="162"/>
      <c r="H13" s="161" t="s">
        <v>53</v>
      </c>
      <c r="I13" s="162"/>
      <c r="J13" s="160" t="s">
        <v>54</v>
      </c>
      <c r="K13" s="160" t="s">
        <v>55</v>
      </c>
      <c r="L13" s="10"/>
      <c r="M13" s="9"/>
      <c r="N13" s="175"/>
    </row>
    <row r="14" spans="1:18" ht="15" customHeight="1">
      <c r="A14" s="170"/>
      <c r="B14" s="172"/>
      <c r="C14" s="164"/>
      <c r="D14" s="87" t="s">
        <v>56</v>
      </c>
      <c r="E14" s="88" t="s">
        <v>57</v>
      </c>
      <c r="F14" s="87" t="s">
        <v>56</v>
      </c>
      <c r="G14" s="88" t="s">
        <v>57</v>
      </c>
      <c r="H14" s="87" t="s">
        <v>56</v>
      </c>
      <c r="I14" s="88" t="s">
        <v>57</v>
      </c>
      <c r="J14" s="160"/>
      <c r="K14" s="160"/>
      <c r="L14" s="29"/>
      <c r="M14" s="10"/>
      <c r="N14" s="175"/>
    </row>
    <row r="15" spans="1:18" ht="24.95" customHeight="1">
      <c r="A15" s="81">
        <v>1</v>
      </c>
      <c r="B15" s="83"/>
      <c r="C15" s="57">
        <v>1</v>
      </c>
      <c r="D15" s="89" t="str">
        <f>IF($B15="","",VLOOKUP($B15,登録データ!$A:$I,2,FALSE))</f>
        <v/>
      </c>
      <c r="E15" s="89" t="str">
        <f>IF($B15="","",VLOOKUP($B15,登録データ!$A:$I,3,FALSE))</f>
        <v/>
      </c>
      <c r="F15" s="89" t="str">
        <f>IF($B15="","",VLOOKUP($B15,登録データ!$A:$I,4,FALSE))</f>
        <v/>
      </c>
      <c r="G15" s="89" t="str">
        <f>IF($B15="","",VLOOKUP($B15,登録データ!$A:$I,5,FALSE))</f>
        <v/>
      </c>
      <c r="H15" s="89" t="str">
        <f>IF($B15="","",VLOOKUP($B15,登録データ!$A:$I,6,FALSE))</f>
        <v/>
      </c>
      <c r="I15" s="89" t="str">
        <f>IF($B15="","",VLOOKUP($B15,登録データ!$A:$I,7,FALSE))</f>
        <v/>
      </c>
      <c r="J15" s="89" t="str">
        <f>IF($B15="","",VLOOKUP($B15,登録データ!$A:$I,9,FALSE))</f>
        <v/>
      </c>
      <c r="K15" s="90"/>
      <c r="L15" s="11"/>
      <c r="M15" s="11"/>
      <c r="N15" s="12"/>
      <c r="Q15" s="7"/>
      <c r="R15" s="4"/>
    </row>
    <row r="16" spans="1:18" ht="24.95" customHeight="1">
      <c r="A16" s="81">
        <v>2</v>
      </c>
      <c r="B16" s="141"/>
      <c r="C16" s="57">
        <v>2</v>
      </c>
      <c r="D16" s="89" t="str">
        <f>IF($B16="","",VLOOKUP($B16,登録データ!$A:$I,2,FALSE))</f>
        <v/>
      </c>
      <c r="E16" s="89" t="str">
        <f>IF($B16="","",VLOOKUP($B16,登録データ!$A:$I,3,FALSE))</f>
        <v/>
      </c>
      <c r="F16" s="89" t="str">
        <f>IF($B16="","",VLOOKUP($B16,登録データ!$A:$I,4,FALSE))</f>
        <v/>
      </c>
      <c r="G16" s="89" t="str">
        <f>IF($B16="","",VLOOKUP($B16,登録データ!$A:$I,5,FALSE))</f>
        <v/>
      </c>
      <c r="H16" s="89" t="str">
        <f>IF($B16="","",VLOOKUP($B16,登録データ!$A:$I,6,FALSE))</f>
        <v/>
      </c>
      <c r="I16" s="89" t="str">
        <f>IF($B16="","",VLOOKUP($B16,登録データ!$A:$I,7,FALSE))</f>
        <v/>
      </c>
      <c r="J16" s="89" t="str">
        <f>IF($B16="","",VLOOKUP($B16,登録データ!$A:$I,9,FALSE))</f>
        <v/>
      </c>
      <c r="K16" s="90"/>
      <c r="L16" s="11"/>
      <c r="M16" s="11"/>
      <c r="N16" s="12"/>
      <c r="Q16" s="7"/>
      <c r="R16" s="4"/>
    </row>
    <row r="17" spans="1:18" ht="24.95" customHeight="1">
      <c r="A17" s="81">
        <v>3</v>
      </c>
      <c r="B17" s="141"/>
      <c r="C17" s="57">
        <v>3</v>
      </c>
      <c r="D17" s="89" t="str">
        <f>IF($B17="","",VLOOKUP($B17,登録データ!$A:$I,2,FALSE))</f>
        <v/>
      </c>
      <c r="E17" s="89" t="str">
        <f>IF($B17="","",VLOOKUP($B17,登録データ!$A:$I,3,FALSE))</f>
        <v/>
      </c>
      <c r="F17" s="89" t="str">
        <f>IF($B17="","",VLOOKUP($B17,登録データ!$A:$I,4,FALSE))</f>
        <v/>
      </c>
      <c r="G17" s="89" t="str">
        <f>IF($B17="","",VLOOKUP($B17,登録データ!$A:$I,5,FALSE))</f>
        <v/>
      </c>
      <c r="H17" s="89" t="str">
        <f>IF($B17="","",VLOOKUP($B17,登録データ!$A:$I,6,FALSE))</f>
        <v/>
      </c>
      <c r="I17" s="89" t="str">
        <f>IF($B17="","",VLOOKUP($B17,登録データ!$A:$I,7,FALSE))</f>
        <v/>
      </c>
      <c r="J17" s="89" t="str">
        <f>IF($B17="","",VLOOKUP($B17,登録データ!$A:$I,9,FALSE))</f>
        <v/>
      </c>
      <c r="K17" s="90"/>
      <c r="L17" s="11"/>
      <c r="M17" s="11"/>
      <c r="N17" s="12"/>
      <c r="Q17" s="5"/>
      <c r="R17" s="5"/>
    </row>
    <row r="18" spans="1:18" ht="24.95" customHeight="1">
      <c r="A18" s="81">
        <v>4</v>
      </c>
      <c r="B18" s="141"/>
      <c r="C18" s="57">
        <v>4</v>
      </c>
      <c r="D18" s="89" t="str">
        <f>IF($B18="","",VLOOKUP($B18,登録データ!$A:$I,2,FALSE))</f>
        <v/>
      </c>
      <c r="E18" s="89" t="str">
        <f>IF($B18="","",VLOOKUP($B18,登録データ!$A:$I,3,FALSE))</f>
        <v/>
      </c>
      <c r="F18" s="89" t="str">
        <f>IF($B18="","",VLOOKUP($B18,登録データ!$A:$I,4,FALSE))</f>
        <v/>
      </c>
      <c r="G18" s="89" t="str">
        <f>IF($B18="","",VLOOKUP($B18,登録データ!$A:$I,5,FALSE))</f>
        <v/>
      </c>
      <c r="H18" s="89" t="str">
        <f>IF($B18="","",VLOOKUP($B18,登録データ!$A:$I,6,FALSE))</f>
        <v/>
      </c>
      <c r="I18" s="89" t="str">
        <f>IF($B18="","",VLOOKUP($B18,登録データ!$A:$I,7,FALSE))</f>
        <v/>
      </c>
      <c r="J18" s="89" t="str">
        <f>IF($B18="","",VLOOKUP($B18,登録データ!$A:$I,9,FALSE))</f>
        <v/>
      </c>
      <c r="K18" s="90"/>
      <c r="L18" s="11"/>
      <c r="M18" s="11"/>
      <c r="N18" s="12"/>
    </row>
    <row r="19" spans="1:18" ht="24.95" customHeight="1">
      <c r="A19" s="81">
        <v>5</v>
      </c>
      <c r="B19" s="141"/>
      <c r="C19" s="57">
        <v>5</v>
      </c>
      <c r="D19" s="89" t="str">
        <f>IF($B19="","",VLOOKUP($B19,登録データ!$A:$I,2,FALSE))</f>
        <v/>
      </c>
      <c r="E19" s="89" t="str">
        <f>IF($B19="","",VLOOKUP($B19,登録データ!$A:$I,3,FALSE))</f>
        <v/>
      </c>
      <c r="F19" s="89" t="str">
        <f>IF($B19="","",VLOOKUP($B19,登録データ!$A:$I,4,FALSE))</f>
        <v/>
      </c>
      <c r="G19" s="89" t="str">
        <f>IF($B19="","",VLOOKUP($B19,登録データ!$A:$I,5,FALSE))</f>
        <v/>
      </c>
      <c r="H19" s="89" t="str">
        <f>IF($B19="","",VLOOKUP($B19,登録データ!$A:$I,6,FALSE))</f>
        <v/>
      </c>
      <c r="I19" s="89" t="str">
        <f>IF($B19="","",VLOOKUP($B19,登録データ!$A:$I,7,FALSE))</f>
        <v/>
      </c>
      <c r="J19" s="89" t="str">
        <f>IF($B19="","",VLOOKUP($B19,登録データ!$A:$I,9,FALSE))</f>
        <v/>
      </c>
      <c r="K19" s="90"/>
      <c r="L19" s="11"/>
      <c r="M19" s="11"/>
      <c r="N19" s="12"/>
    </row>
    <row r="20" spans="1:18" ht="24.95" customHeight="1">
      <c r="A20" s="81">
        <v>6</v>
      </c>
      <c r="B20" s="141"/>
      <c r="C20" s="57">
        <v>6</v>
      </c>
      <c r="D20" s="89" t="str">
        <f>IF($B20="","",VLOOKUP($B20,登録データ!$A:$I,2,FALSE))</f>
        <v/>
      </c>
      <c r="E20" s="89" t="str">
        <f>IF($B20="","",VLOOKUP($B20,登録データ!$A:$I,3,FALSE))</f>
        <v/>
      </c>
      <c r="F20" s="89" t="str">
        <f>IF($B20="","",VLOOKUP($B20,登録データ!$A:$I,4,FALSE))</f>
        <v/>
      </c>
      <c r="G20" s="89" t="str">
        <f>IF($B20="","",VLOOKUP($B20,登録データ!$A:$I,5,FALSE))</f>
        <v/>
      </c>
      <c r="H20" s="89" t="str">
        <f>IF($B20="","",VLOOKUP($B20,登録データ!$A:$I,6,FALSE))</f>
        <v/>
      </c>
      <c r="I20" s="89" t="str">
        <f>IF($B20="","",VLOOKUP($B20,登録データ!$A:$I,7,FALSE))</f>
        <v/>
      </c>
      <c r="J20" s="89" t="str">
        <f>IF($B20="","",VLOOKUP($B20,登録データ!$A:$I,9,FALSE))</f>
        <v/>
      </c>
      <c r="K20" s="90"/>
      <c r="L20" s="11"/>
      <c r="M20" s="11"/>
      <c r="N20" s="12"/>
    </row>
    <row r="21" spans="1:18" ht="24.95" customHeight="1">
      <c r="A21" s="81">
        <v>7</v>
      </c>
      <c r="B21" s="141"/>
      <c r="C21" s="57">
        <v>7</v>
      </c>
      <c r="D21" s="89" t="str">
        <f>IF($B21="","",VLOOKUP($B21,登録データ!$A:$I,2,FALSE))</f>
        <v/>
      </c>
      <c r="E21" s="89" t="str">
        <f>IF($B21="","",VLOOKUP($B21,登録データ!$A:$I,3,FALSE))</f>
        <v/>
      </c>
      <c r="F21" s="89" t="str">
        <f>IF($B21="","",VLOOKUP($B21,登録データ!$A:$I,4,FALSE))</f>
        <v/>
      </c>
      <c r="G21" s="89" t="str">
        <f>IF($B21="","",VLOOKUP($B21,登録データ!$A:$I,5,FALSE))</f>
        <v/>
      </c>
      <c r="H21" s="89" t="str">
        <f>IF($B21="","",VLOOKUP($B21,登録データ!$A:$I,6,FALSE))</f>
        <v/>
      </c>
      <c r="I21" s="89" t="str">
        <f>IF($B21="","",VLOOKUP($B21,登録データ!$A:$I,7,FALSE))</f>
        <v/>
      </c>
      <c r="J21" s="89" t="str">
        <f>IF($B21="","",VLOOKUP($B21,登録データ!$A:$I,9,FALSE))</f>
        <v/>
      </c>
      <c r="K21" s="90"/>
      <c r="L21" s="11"/>
      <c r="M21" s="11"/>
      <c r="N21" s="12"/>
    </row>
    <row r="22" spans="1:18" ht="24.95" customHeight="1">
      <c r="A22" s="81">
        <v>8</v>
      </c>
      <c r="B22" s="141"/>
      <c r="C22" s="57">
        <v>8</v>
      </c>
      <c r="D22" s="89" t="str">
        <f>IF($B22="","",VLOOKUP($B22,登録データ!$A:$I,2,FALSE))</f>
        <v/>
      </c>
      <c r="E22" s="89" t="str">
        <f>IF($B22="","",VLOOKUP($B22,登録データ!$A:$I,3,FALSE))</f>
        <v/>
      </c>
      <c r="F22" s="89" t="str">
        <f>IF($B22="","",VLOOKUP($B22,登録データ!$A:$I,4,FALSE))</f>
        <v/>
      </c>
      <c r="G22" s="89" t="str">
        <f>IF($B22="","",VLOOKUP($B22,登録データ!$A:$I,5,FALSE))</f>
        <v/>
      </c>
      <c r="H22" s="89" t="str">
        <f>IF($B22="","",VLOOKUP($B22,登録データ!$A:$I,6,FALSE))</f>
        <v/>
      </c>
      <c r="I22" s="89" t="str">
        <f>IF($B22="","",VLOOKUP($B22,登録データ!$A:$I,7,FALSE))</f>
        <v/>
      </c>
      <c r="J22" s="89" t="str">
        <f>IF($B22="","",VLOOKUP($B22,登録データ!$A:$I,9,FALSE))</f>
        <v/>
      </c>
      <c r="K22" s="90"/>
      <c r="L22" s="11"/>
      <c r="M22" s="11"/>
      <c r="N22" s="12"/>
    </row>
    <row r="23" spans="1:18" ht="15" customHeight="1">
      <c r="C23" s="49"/>
      <c r="D23" s="49"/>
      <c r="E23" s="49"/>
      <c r="F23" s="49"/>
      <c r="G23" s="49"/>
      <c r="H23" s="49"/>
      <c r="I23" s="1"/>
      <c r="J23" s="1"/>
      <c r="K23" s="1"/>
    </row>
    <row r="24" spans="1:18" ht="24.95" customHeight="1">
      <c r="C24" s="1"/>
      <c r="D24" s="1"/>
      <c r="E24" s="1"/>
      <c r="F24" s="165" t="s">
        <v>58</v>
      </c>
      <c r="G24" s="166"/>
      <c r="H24" s="58" t="s">
        <v>59</v>
      </c>
      <c r="I24" s="58">
        <f>8-COUNTIF($D$15:$D$22,"")</f>
        <v>0</v>
      </c>
      <c r="J24" s="59" t="s">
        <v>60</v>
      </c>
      <c r="K24" s="1"/>
    </row>
    <row r="25" spans="1:18" ht="15" customHeight="1">
      <c r="C25" s="1"/>
      <c r="D25" s="1"/>
      <c r="E25" s="1"/>
      <c r="F25" s="1"/>
      <c r="G25" s="1"/>
      <c r="H25" s="1"/>
      <c r="I25" s="54"/>
      <c r="J25" s="1"/>
      <c r="K25" s="1"/>
    </row>
    <row r="26" spans="1:18" ht="15" customHeight="1">
      <c r="C26" s="158" t="s">
        <v>61</v>
      </c>
      <c r="D26" s="158"/>
      <c r="E26" s="158"/>
      <c r="F26" s="158"/>
      <c r="G26" s="158"/>
      <c r="H26" s="158"/>
      <c r="I26" s="158"/>
      <c r="J26" s="158"/>
      <c r="K26" s="158"/>
    </row>
    <row r="27" spans="1:18" ht="15" customHeight="1">
      <c r="C27" s="158"/>
      <c r="D27" s="158"/>
      <c r="E27" s="158"/>
      <c r="F27" s="158"/>
      <c r="G27" s="158"/>
      <c r="H27" s="158"/>
      <c r="I27" s="158"/>
      <c r="J27" s="158"/>
      <c r="K27" s="158"/>
    </row>
    <row r="28" spans="1:18" ht="15" customHeight="1">
      <c r="C28" s="158" t="s">
        <v>62</v>
      </c>
      <c r="D28" s="158"/>
      <c r="E28" s="158"/>
      <c r="F28" s="158"/>
      <c r="G28" s="158"/>
      <c r="H28" s="158"/>
      <c r="I28" s="158"/>
      <c r="J28" s="158"/>
      <c r="K28" s="158"/>
    </row>
    <row r="29" spans="1:18" ht="15" customHeight="1">
      <c r="C29" s="158"/>
      <c r="D29" s="158"/>
      <c r="E29" s="158"/>
      <c r="F29" s="158"/>
      <c r="G29" s="158"/>
      <c r="H29" s="158"/>
      <c r="I29" s="158"/>
      <c r="J29" s="158"/>
      <c r="K29" s="158"/>
    </row>
    <row r="30" spans="1:18" ht="24.95" customHeight="1">
      <c r="C30" s="1"/>
      <c r="D30" s="1"/>
      <c r="E30" s="1"/>
      <c r="F30" s="159" t="s">
        <v>549</v>
      </c>
      <c r="G30" s="159"/>
      <c r="H30" s="159"/>
      <c r="I30" s="159"/>
      <c r="J30" s="159"/>
      <c r="K30" s="159"/>
      <c r="L30" s="28"/>
    </row>
    <row r="31" spans="1:18" ht="24.95" customHeight="1">
      <c r="C31" s="1"/>
      <c r="D31" s="65"/>
      <c r="E31" s="65"/>
      <c r="F31" s="156" t="str">
        <f>IF($K$4="","高等学校長",VLOOKUP($K$4,$P:$V,7,FALSE)&amp;"長")</f>
        <v>高等学校長</v>
      </c>
      <c r="G31" s="156"/>
      <c r="H31" s="156"/>
      <c r="I31" s="157"/>
      <c r="J31" s="157"/>
      <c r="K31" s="64" t="s">
        <v>63</v>
      </c>
      <c r="L31" s="16"/>
    </row>
    <row r="32" spans="1:18" ht="21.6" customHeight="1">
      <c r="I32" s="142" t="s">
        <v>64</v>
      </c>
      <c r="J32" s="142"/>
    </row>
    <row r="41" spans="16:23" ht="21.6" customHeight="1">
      <c r="P41" s="35" t="s">
        <v>468</v>
      </c>
      <c r="Q41" s="35" t="s">
        <v>469</v>
      </c>
      <c r="R41" s="35" t="s">
        <v>470</v>
      </c>
      <c r="S41" s="35" t="s">
        <v>471</v>
      </c>
      <c r="T41" s="35" t="s">
        <v>472</v>
      </c>
      <c r="U41" s="35" t="s">
        <v>473</v>
      </c>
      <c r="V41" s="35" t="s">
        <v>474</v>
      </c>
      <c r="W41" s="35"/>
    </row>
    <row r="42" spans="16:23" ht="21.6" customHeight="1">
      <c r="P42" s="35">
        <v>1</v>
      </c>
      <c r="Q42" s="35" t="s">
        <v>72</v>
      </c>
      <c r="R42" s="35" t="s">
        <v>73</v>
      </c>
      <c r="S42" s="35" t="s">
        <v>74</v>
      </c>
      <c r="T42" s="35" t="s">
        <v>75</v>
      </c>
      <c r="U42" s="35" t="s">
        <v>76</v>
      </c>
      <c r="V42" s="35" t="s">
        <v>77</v>
      </c>
      <c r="W42" s="35"/>
    </row>
    <row r="43" spans="16:23" ht="21.6" customHeight="1">
      <c r="P43" s="35">
        <v>2</v>
      </c>
      <c r="Q43" s="35" t="s">
        <v>78</v>
      </c>
      <c r="R43" s="35" t="s">
        <v>79</v>
      </c>
      <c r="S43" s="35" t="s">
        <v>80</v>
      </c>
      <c r="T43" s="35" t="s">
        <v>81</v>
      </c>
      <c r="U43" s="35" t="s">
        <v>76</v>
      </c>
      <c r="V43" s="35" t="s">
        <v>82</v>
      </c>
      <c r="W43" s="35"/>
    </row>
    <row r="44" spans="16:23" ht="21.6" customHeight="1">
      <c r="P44" s="35">
        <v>3</v>
      </c>
      <c r="Q44" s="35" t="s">
        <v>83</v>
      </c>
      <c r="R44" s="35" t="s">
        <v>84</v>
      </c>
      <c r="S44" s="35" t="s">
        <v>85</v>
      </c>
      <c r="T44" s="35" t="s">
        <v>86</v>
      </c>
      <c r="U44" s="35" t="s">
        <v>76</v>
      </c>
      <c r="V44" s="35" t="s">
        <v>87</v>
      </c>
      <c r="W44" s="35"/>
    </row>
    <row r="45" spans="16:23" ht="21.6" customHeight="1">
      <c r="P45" s="35">
        <v>4</v>
      </c>
      <c r="Q45" s="35" t="s">
        <v>88</v>
      </c>
      <c r="R45" s="35" t="s">
        <v>89</v>
      </c>
      <c r="S45" s="35" t="s">
        <v>90</v>
      </c>
      <c r="T45" s="35" t="s">
        <v>91</v>
      </c>
      <c r="U45" s="35" t="s">
        <v>76</v>
      </c>
      <c r="V45" s="35" t="s">
        <v>92</v>
      </c>
      <c r="W45" s="35"/>
    </row>
    <row r="46" spans="16:23" ht="21.6" customHeight="1">
      <c r="P46" s="35">
        <v>5</v>
      </c>
      <c r="Q46" s="35" t="s">
        <v>93</v>
      </c>
      <c r="R46" s="35" t="s">
        <v>94</v>
      </c>
      <c r="S46" s="35" t="s">
        <v>95</v>
      </c>
      <c r="T46" s="35" t="s">
        <v>96</v>
      </c>
      <c r="U46" s="35" t="s">
        <v>76</v>
      </c>
      <c r="V46" s="35" t="s">
        <v>97</v>
      </c>
      <c r="W46" s="35"/>
    </row>
    <row r="47" spans="16:23" ht="21.6" customHeight="1">
      <c r="P47" s="35">
        <v>6</v>
      </c>
      <c r="Q47" s="35" t="s">
        <v>98</v>
      </c>
      <c r="R47" s="35" t="s">
        <v>99</v>
      </c>
      <c r="S47" s="35" t="s">
        <v>100</v>
      </c>
      <c r="T47" s="35" t="s">
        <v>101</v>
      </c>
      <c r="U47" s="35" t="s">
        <v>76</v>
      </c>
      <c r="V47" s="35" t="s">
        <v>102</v>
      </c>
      <c r="W47" s="35"/>
    </row>
    <row r="48" spans="16:23" ht="21.6" customHeight="1">
      <c r="P48" s="35">
        <v>7</v>
      </c>
      <c r="Q48" s="35" t="s">
        <v>103</v>
      </c>
      <c r="R48" s="36" t="s">
        <v>104</v>
      </c>
      <c r="S48" s="37" t="s">
        <v>105</v>
      </c>
      <c r="T48" s="35" t="s">
        <v>106</v>
      </c>
      <c r="U48" s="35" t="s">
        <v>76</v>
      </c>
      <c r="V48" s="35" t="s">
        <v>107</v>
      </c>
      <c r="W48" s="35"/>
    </row>
    <row r="49" spans="16:23" ht="21.6" customHeight="1">
      <c r="P49" s="35">
        <v>8</v>
      </c>
      <c r="Q49" s="35" t="s">
        <v>108</v>
      </c>
      <c r="R49" s="35" t="s">
        <v>109</v>
      </c>
      <c r="S49" s="37" t="s">
        <v>110</v>
      </c>
      <c r="T49" s="35" t="s">
        <v>111</v>
      </c>
      <c r="U49" s="35" t="s">
        <v>76</v>
      </c>
      <c r="V49" s="35" t="s">
        <v>112</v>
      </c>
      <c r="W49" s="35"/>
    </row>
    <row r="50" spans="16:23" ht="21.6" customHeight="1">
      <c r="P50" s="35">
        <v>9</v>
      </c>
      <c r="Q50" s="35" t="s">
        <v>113</v>
      </c>
      <c r="R50" s="35" t="s">
        <v>114</v>
      </c>
      <c r="S50" s="35" t="s">
        <v>115</v>
      </c>
      <c r="T50" s="35" t="s">
        <v>116</v>
      </c>
      <c r="U50" s="35" t="s">
        <v>76</v>
      </c>
      <c r="V50" s="35" t="s">
        <v>117</v>
      </c>
      <c r="W50" s="35"/>
    </row>
    <row r="51" spans="16:23" ht="21.6" customHeight="1">
      <c r="P51" s="35">
        <v>10</v>
      </c>
      <c r="Q51" s="35" t="s">
        <v>118</v>
      </c>
      <c r="R51" s="35" t="s">
        <v>119</v>
      </c>
      <c r="S51" s="35" t="s">
        <v>120</v>
      </c>
      <c r="T51" s="35" t="s">
        <v>121</v>
      </c>
      <c r="U51" s="35" t="s">
        <v>76</v>
      </c>
      <c r="V51" s="35" t="s">
        <v>122</v>
      </c>
      <c r="W51" s="35"/>
    </row>
    <row r="52" spans="16:23" ht="21.6" customHeight="1">
      <c r="P52" s="35">
        <v>11</v>
      </c>
      <c r="Q52" s="35" t="s">
        <v>123</v>
      </c>
      <c r="R52" s="35" t="s">
        <v>124</v>
      </c>
      <c r="S52" s="35" t="s">
        <v>125</v>
      </c>
      <c r="T52" s="35" t="s">
        <v>126</v>
      </c>
      <c r="U52" s="35" t="s">
        <v>76</v>
      </c>
      <c r="V52" s="35" t="s">
        <v>127</v>
      </c>
      <c r="W52" s="35"/>
    </row>
    <row r="53" spans="16:23" ht="21.6" customHeight="1">
      <c r="P53" s="35">
        <v>12</v>
      </c>
      <c r="Q53" s="35" t="s">
        <v>128</v>
      </c>
      <c r="R53" s="35" t="s">
        <v>129</v>
      </c>
      <c r="S53" s="35" t="s">
        <v>125</v>
      </c>
      <c r="T53" s="35" t="s">
        <v>130</v>
      </c>
      <c r="U53" s="35" t="s">
        <v>76</v>
      </c>
      <c r="V53" s="35" t="s">
        <v>131</v>
      </c>
      <c r="W53" s="35"/>
    </row>
    <row r="54" spans="16:23" ht="21.6" customHeight="1">
      <c r="P54" s="35">
        <v>13</v>
      </c>
      <c r="Q54" s="35" t="s">
        <v>132</v>
      </c>
      <c r="R54" s="35" t="s">
        <v>133</v>
      </c>
      <c r="S54" s="35" t="s">
        <v>134</v>
      </c>
      <c r="T54" s="35" t="s">
        <v>135</v>
      </c>
      <c r="U54" s="35" t="s">
        <v>76</v>
      </c>
      <c r="V54" s="35" t="s">
        <v>136</v>
      </c>
      <c r="W54" s="35"/>
    </row>
    <row r="55" spans="16:23" ht="21.6" customHeight="1">
      <c r="P55" s="35">
        <v>14</v>
      </c>
      <c r="Q55" s="35" t="s">
        <v>137</v>
      </c>
      <c r="R55" s="35" t="s">
        <v>138</v>
      </c>
      <c r="S55" s="35" t="s">
        <v>139</v>
      </c>
      <c r="T55" s="35" t="s">
        <v>140</v>
      </c>
      <c r="U55" s="35" t="s">
        <v>76</v>
      </c>
      <c r="V55" s="35" t="s">
        <v>141</v>
      </c>
      <c r="W55" s="35"/>
    </row>
    <row r="56" spans="16:23" ht="21.6" customHeight="1">
      <c r="P56" s="35">
        <v>15</v>
      </c>
      <c r="Q56" s="35" t="s">
        <v>142</v>
      </c>
      <c r="R56" s="35" t="s">
        <v>143</v>
      </c>
      <c r="S56" s="35" t="s">
        <v>144</v>
      </c>
      <c r="T56" s="35" t="s">
        <v>145</v>
      </c>
      <c r="U56" s="35" t="s">
        <v>76</v>
      </c>
      <c r="V56" s="35" t="s">
        <v>146</v>
      </c>
      <c r="W56" s="35"/>
    </row>
    <row r="57" spans="16:23" ht="21.6" customHeight="1">
      <c r="P57" s="35">
        <v>16</v>
      </c>
      <c r="Q57" s="35" t="s">
        <v>147</v>
      </c>
      <c r="R57" s="35" t="s">
        <v>148</v>
      </c>
      <c r="S57" s="35" t="s">
        <v>149</v>
      </c>
      <c r="T57" s="35" t="s">
        <v>150</v>
      </c>
      <c r="U57" s="35" t="s">
        <v>76</v>
      </c>
      <c r="V57" s="35" t="s">
        <v>151</v>
      </c>
      <c r="W57" s="35"/>
    </row>
    <row r="58" spans="16:23" ht="21.6" customHeight="1">
      <c r="P58" s="35">
        <v>17</v>
      </c>
      <c r="Q58" s="35" t="s">
        <v>152</v>
      </c>
      <c r="R58" s="35" t="s">
        <v>153</v>
      </c>
      <c r="S58" s="35" t="s">
        <v>154</v>
      </c>
      <c r="T58" s="35" t="s">
        <v>155</v>
      </c>
      <c r="U58" s="35" t="s">
        <v>76</v>
      </c>
      <c r="V58" s="35" t="s">
        <v>156</v>
      </c>
      <c r="W58" s="35"/>
    </row>
    <row r="59" spans="16:23" ht="21.6" customHeight="1">
      <c r="P59" s="35">
        <v>18</v>
      </c>
      <c r="Q59" s="35" t="s">
        <v>157</v>
      </c>
      <c r="R59" s="35" t="s">
        <v>158</v>
      </c>
      <c r="S59" s="35" t="s">
        <v>159</v>
      </c>
      <c r="T59" s="35" t="s">
        <v>160</v>
      </c>
      <c r="U59" s="35" t="s">
        <v>76</v>
      </c>
      <c r="V59" s="35" t="s">
        <v>161</v>
      </c>
      <c r="W59" s="35"/>
    </row>
    <row r="60" spans="16:23" ht="21.6" customHeight="1">
      <c r="P60" s="35">
        <v>19</v>
      </c>
      <c r="Q60" s="35" t="s">
        <v>162</v>
      </c>
      <c r="R60" s="35" t="s">
        <v>163</v>
      </c>
      <c r="S60" s="35" t="s">
        <v>164</v>
      </c>
      <c r="T60" s="35" t="s">
        <v>165</v>
      </c>
      <c r="U60" s="35" t="s">
        <v>76</v>
      </c>
      <c r="V60" s="35" t="s">
        <v>166</v>
      </c>
      <c r="W60" s="35"/>
    </row>
    <row r="61" spans="16:23" ht="21.6" customHeight="1">
      <c r="P61" s="35">
        <v>20</v>
      </c>
      <c r="Q61" s="35" t="s">
        <v>167</v>
      </c>
      <c r="R61" s="35" t="s">
        <v>168</v>
      </c>
      <c r="S61" s="35" t="s">
        <v>169</v>
      </c>
      <c r="T61" s="35" t="s">
        <v>170</v>
      </c>
      <c r="U61" s="35" t="s">
        <v>76</v>
      </c>
      <c r="V61" s="35" t="s">
        <v>171</v>
      </c>
      <c r="W61" s="35"/>
    </row>
    <row r="62" spans="16:23" ht="21.6" customHeight="1">
      <c r="P62" s="35">
        <v>21</v>
      </c>
      <c r="Q62" s="35" t="s">
        <v>172</v>
      </c>
      <c r="R62" s="35" t="s">
        <v>173</v>
      </c>
      <c r="S62" s="35" t="s">
        <v>174</v>
      </c>
      <c r="T62" s="35" t="s">
        <v>175</v>
      </c>
      <c r="U62" s="35" t="s">
        <v>76</v>
      </c>
      <c r="V62" s="35" t="s">
        <v>176</v>
      </c>
      <c r="W62" s="35"/>
    </row>
    <row r="63" spans="16:23" ht="21.6" customHeight="1">
      <c r="P63" s="35">
        <v>22</v>
      </c>
      <c r="Q63" s="35" t="s">
        <v>177</v>
      </c>
      <c r="R63" s="35" t="s">
        <v>178</v>
      </c>
      <c r="S63" s="35" t="s">
        <v>179</v>
      </c>
      <c r="T63" s="35" t="s">
        <v>180</v>
      </c>
      <c r="U63" s="35" t="s">
        <v>76</v>
      </c>
      <c r="V63" s="35" t="s">
        <v>181</v>
      </c>
      <c r="W63" s="35"/>
    </row>
    <row r="64" spans="16:23" ht="21.6" customHeight="1">
      <c r="P64" s="35">
        <v>23</v>
      </c>
      <c r="Q64" s="35" t="s">
        <v>182</v>
      </c>
      <c r="R64" s="35" t="s">
        <v>183</v>
      </c>
      <c r="S64" s="35" t="s">
        <v>184</v>
      </c>
      <c r="T64" s="35" t="s">
        <v>185</v>
      </c>
      <c r="U64" s="35" t="s">
        <v>76</v>
      </c>
      <c r="V64" s="35" t="s">
        <v>186</v>
      </c>
      <c r="W64" s="35"/>
    </row>
    <row r="65" spans="16:23" ht="21.6" customHeight="1">
      <c r="P65" s="35">
        <v>24</v>
      </c>
      <c r="Q65" s="35" t="s">
        <v>187</v>
      </c>
      <c r="R65" s="35" t="s">
        <v>188</v>
      </c>
      <c r="S65" s="35" t="s">
        <v>189</v>
      </c>
      <c r="T65" s="35" t="s">
        <v>190</v>
      </c>
      <c r="U65" s="35" t="s">
        <v>76</v>
      </c>
      <c r="V65" s="35" t="s">
        <v>191</v>
      </c>
      <c r="W65" s="35"/>
    </row>
    <row r="66" spans="16:23" ht="21.6" customHeight="1">
      <c r="P66" s="35">
        <v>25</v>
      </c>
      <c r="Q66" s="35" t="s">
        <v>192</v>
      </c>
      <c r="R66" s="35" t="s">
        <v>193</v>
      </c>
      <c r="S66" s="35" t="s">
        <v>194</v>
      </c>
      <c r="T66" s="35" t="s">
        <v>195</v>
      </c>
      <c r="U66" s="35" t="s">
        <v>76</v>
      </c>
      <c r="V66" s="35" t="s">
        <v>196</v>
      </c>
      <c r="W66" s="35"/>
    </row>
    <row r="67" spans="16:23" ht="21.6" customHeight="1">
      <c r="P67" s="35">
        <v>26</v>
      </c>
      <c r="Q67" s="35" t="s">
        <v>197</v>
      </c>
      <c r="R67" s="35" t="s">
        <v>198</v>
      </c>
      <c r="S67" s="35" t="s">
        <v>199</v>
      </c>
      <c r="T67" s="35" t="s">
        <v>200</v>
      </c>
      <c r="U67" s="35" t="s">
        <v>76</v>
      </c>
      <c r="V67" s="35" t="s">
        <v>201</v>
      </c>
      <c r="W67" s="35"/>
    </row>
    <row r="68" spans="16:23" ht="21.6" customHeight="1">
      <c r="P68" s="35">
        <v>27</v>
      </c>
      <c r="Q68" s="35" t="s">
        <v>202</v>
      </c>
      <c r="R68" s="35" t="s">
        <v>203</v>
      </c>
      <c r="S68" s="35" t="s">
        <v>204</v>
      </c>
      <c r="T68" s="35" t="s">
        <v>205</v>
      </c>
      <c r="U68" s="35" t="s">
        <v>76</v>
      </c>
      <c r="V68" s="35" t="s">
        <v>206</v>
      </c>
      <c r="W68" s="35"/>
    </row>
    <row r="69" spans="16:23" ht="21.6" customHeight="1">
      <c r="P69" s="35">
        <v>28</v>
      </c>
      <c r="Q69" s="35" t="s">
        <v>207</v>
      </c>
      <c r="R69" s="35" t="s">
        <v>208</v>
      </c>
      <c r="S69" s="35" t="s">
        <v>209</v>
      </c>
      <c r="T69" s="35" t="s">
        <v>210</v>
      </c>
      <c r="U69" s="35" t="s">
        <v>76</v>
      </c>
      <c r="V69" s="35" t="s">
        <v>211</v>
      </c>
      <c r="W69" s="35"/>
    </row>
    <row r="70" spans="16:23" ht="21.6" customHeight="1">
      <c r="P70" s="35">
        <v>29</v>
      </c>
      <c r="Q70" s="35" t="s">
        <v>212</v>
      </c>
      <c r="R70" s="35" t="s">
        <v>213</v>
      </c>
      <c r="S70" s="35" t="s">
        <v>214</v>
      </c>
      <c r="T70" s="35" t="s">
        <v>215</v>
      </c>
      <c r="U70" s="35" t="s">
        <v>76</v>
      </c>
      <c r="V70" s="35" t="s">
        <v>216</v>
      </c>
      <c r="W70" s="35"/>
    </row>
    <row r="71" spans="16:23" ht="21.6" customHeight="1">
      <c r="P71" s="35">
        <v>30</v>
      </c>
      <c r="Q71" s="35" t="s">
        <v>217</v>
      </c>
      <c r="R71" s="35" t="s">
        <v>218</v>
      </c>
      <c r="S71" s="35" t="s">
        <v>219</v>
      </c>
      <c r="T71" s="35" t="s">
        <v>220</v>
      </c>
      <c r="U71" s="35" t="s">
        <v>76</v>
      </c>
      <c r="V71" s="35" t="s">
        <v>221</v>
      </c>
      <c r="W71" s="35"/>
    </row>
    <row r="72" spans="16:23" ht="21.6" customHeight="1">
      <c r="P72" s="35">
        <v>31</v>
      </c>
      <c r="Q72" s="35" t="s">
        <v>222</v>
      </c>
      <c r="R72" s="35" t="s">
        <v>223</v>
      </c>
      <c r="S72" s="35" t="s">
        <v>224</v>
      </c>
      <c r="T72" s="35" t="s">
        <v>225</v>
      </c>
      <c r="U72" s="35" t="s">
        <v>76</v>
      </c>
      <c r="V72" s="35" t="s">
        <v>226</v>
      </c>
      <c r="W72" s="35"/>
    </row>
    <row r="73" spans="16:23" ht="21.6" customHeight="1">
      <c r="P73" s="35">
        <v>32</v>
      </c>
      <c r="Q73" s="35" t="s">
        <v>227</v>
      </c>
      <c r="R73" s="35" t="s">
        <v>228</v>
      </c>
      <c r="S73" s="35" t="s">
        <v>229</v>
      </c>
      <c r="T73" s="35" t="s">
        <v>230</v>
      </c>
      <c r="U73" s="35" t="s">
        <v>76</v>
      </c>
      <c r="V73" s="35" t="s">
        <v>231</v>
      </c>
      <c r="W73" s="35"/>
    </row>
    <row r="74" spans="16:23" ht="21.6" customHeight="1">
      <c r="P74" s="35">
        <v>33</v>
      </c>
      <c r="Q74" s="35" t="s">
        <v>232</v>
      </c>
      <c r="R74" s="35" t="s">
        <v>233</v>
      </c>
      <c r="S74" s="35" t="s">
        <v>234</v>
      </c>
      <c r="T74" s="35" t="s">
        <v>235</v>
      </c>
      <c r="U74" s="35" t="s">
        <v>76</v>
      </c>
      <c r="V74" s="35" t="s">
        <v>236</v>
      </c>
      <c r="W74" s="35"/>
    </row>
    <row r="75" spans="16:23" ht="21.6" customHeight="1">
      <c r="P75" s="35">
        <v>34</v>
      </c>
      <c r="Q75" s="35" t="s">
        <v>237</v>
      </c>
      <c r="R75" s="35" t="s">
        <v>238</v>
      </c>
      <c r="S75" s="35" t="s">
        <v>239</v>
      </c>
      <c r="T75" s="35" t="s">
        <v>240</v>
      </c>
      <c r="U75" s="35" t="s">
        <v>76</v>
      </c>
      <c r="V75" s="35" t="s">
        <v>241</v>
      </c>
      <c r="W75" s="35"/>
    </row>
    <row r="76" spans="16:23" ht="21.6" customHeight="1">
      <c r="P76" s="35">
        <v>35</v>
      </c>
      <c r="Q76" s="35" t="s">
        <v>242</v>
      </c>
      <c r="R76" s="35" t="s">
        <v>243</v>
      </c>
      <c r="S76" s="35" t="s">
        <v>244</v>
      </c>
      <c r="T76" s="35" t="s">
        <v>245</v>
      </c>
      <c r="U76" s="35" t="s">
        <v>76</v>
      </c>
      <c r="V76" s="35" t="s">
        <v>246</v>
      </c>
      <c r="W76" s="35"/>
    </row>
    <row r="77" spans="16:23" ht="21.6" customHeight="1">
      <c r="P77" s="35">
        <v>36</v>
      </c>
      <c r="Q77" s="35" t="s">
        <v>247</v>
      </c>
      <c r="R77" s="35" t="s">
        <v>248</v>
      </c>
      <c r="S77" s="35" t="s">
        <v>249</v>
      </c>
      <c r="T77" s="35" t="s">
        <v>250</v>
      </c>
      <c r="U77" s="35" t="s">
        <v>76</v>
      </c>
      <c r="V77" s="35" t="s">
        <v>251</v>
      </c>
      <c r="W77" s="35"/>
    </row>
    <row r="78" spans="16:23" ht="21.6" customHeight="1">
      <c r="P78" s="35">
        <v>37</v>
      </c>
      <c r="Q78" s="35" t="s">
        <v>252</v>
      </c>
      <c r="R78" s="35" t="s">
        <v>253</v>
      </c>
      <c r="S78" s="35" t="s">
        <v>254</v>
      </c>
      <c r="T78" s="35" t="s">
        <v>255</v>
      </c>
      <c r="U78" s="35" t="s">
        <v>76</v>
      </c>
      <c r="V78" s="35" t="s">
        <v>256</v>
      </c>
      <c r="W78" s="35"/>
    </row>
    <row r="79" spans="16:23" ht="21.6" customHeight="1">
      <c r="P79" s="35">
        <v>38</v>
      </c>
      <c r="Q79" s="35" t="s">
        <v>257</v>
      </c>
      <c r="R79" s="35" t="s">
        <v>258</v>
      </c>
      <c r="S79" s="35" t="s">
        <v>259</v>
      </c>
      <c r="T79" s="35" t="s">
        <v>260</v>
      </c>
      <c r="U79" s="35" t="s">
        <v>76</v>
      </c>
      <c r="V79" s="35" t="s">
        <v>261</v>
      </c>
      <c r="W79" s="35"/>
    </row>
    <row r="80" spans="16:23" ht="21.6" customHeight="1">
      <c r="P80" s="35">
        <v>39</v>
      </c>
      <c r="Q80" s="35" t="s">
        <v>262</v>
      </c>
      <c r="R80" s="35" t="s">
        <v>263</v>
      </c>
      <c r="S80" s="35" t="s">
        <v>264</v>
      </c>
      <c r="T80" s="35" t="s">
        <v>265</v>
      </c>
      <c r="U80" s="35" t="s">
        <v>76</v>
      </c>
      <c r="V80" s="35" t="s">
        <v>266</v>
      </c>
      <c r="W80" s="35"/>
    </row>
    <row r="81" spans="16:23" ht="21.6" customHeight="1">
      <c r="P81" s="35">
        <v>40</v>
      </c>
      <c r="Q81" s="35" t="s">
        <v>267</v>
      </c>
      <c r="R81" s="35" t="s">
        <v>268</v>
      </c>
      <c r="S81" s="35" t="s">
        <v>269</v>
      </c>
      <c r="T81" s="35" t="s">
        <v>270</v>
      </c>
      <c r="U81" s="35" t="s">
        <v>76</v>
      </c>
      <c r="V81" s="35" t="s">
        <v>271</v>
      </c>
      <c r="W81" s="35"/>
    </row>
    <row r="82" spans="16:23" ht="21.6" customHeight="1">
      <c r="P82" s="35">
        <v>41</v>
      </c>
      <c r="Q82" s="35" t="s">
        <v>272</v>
      </c>
      <c r="R82" s="35" t="s">
        <v>273</v>
      </c>
      <c r="S82" s="35" t="s">
        <v>274</v>
      </c>
      <c r="T82" s="35" t="s">
        <v>275</v>
      </c>
      <c r="U82" s="35" t="s">
        <v>76</v>
      </c>
      <c r="V82" s="35" t="s">
        <v>276</v>
      </c>
      <c r="W82" s="35"/>
    </row>
    <row r="83" spans="16:23" ht="21.6" customHeight="1">
      <c r="P83" s="35">
        <v>42</v>
      </c>
      <c r="Q83" s="35" t="s">
        <v>277</v>
      </c>
      <c r="R83" s="35" t="s">
        <v>278</v>
      </c>
      <c r="S83" s="35" t="s">
        <v>279</v>
      </c>
      <c r="T83" s="35" t="s">
        <v>280</v>
      </c>
      <c r="U83" s="35" t="s">
        <v>76</v>
      </c>
      <c r="V83" s="35" t="s">
        <v>281</v>
      </c>
      <c r="W83" s="35"/>
    </row>
    <row r="84" spans="16:23" ht="21.6" customHeight="1">
      <c r="P84" s="35">
        <v>43</v>
      </c>
      <c r="Q84" s="35" t="s">
        <v>282</v>
      </c>
      <c r="R84" s="35" t="s">
        <v>283</v>
      </c>
      <c r="S84" s="35" t="s">
        <v>284</v>
      </c>
      <c r="T84" s="35" t="s">
        <v>285</v>
      </c>
      <c r="U84" s="35" t="s">
        <v>76</v>
      </c>
      <c r="V84" s="35" t="s">
        <v>286</v>
      </c>
      <c r="W84" s="35"/>
    </row>
    <row r="85" spans="16:23" ht="21.6" customHeight="1">
      <c r="P85" s="35">
        <v>44</v>
      </c>
      <c r="Q85" s="35" t="s">
        <v>287</v>
      </c>
      <c r="R85" s="35" t="s">
        <v>288</v>
      </c>
      <c r="S85" s="35" t="s">
        <v>289</v>
      </c>
      <c r="T85" s="35" t="s">
        <v>290</v>
      </c>
      <c r="U85" s="35" t="s">
        <v>76</v>
      </c>
      <c r="V85" s="35" t="s">
        <v>291</v>
      </c>
      <c r="W85" s="35"/>
    </row>
    <row r="86" spans="16:23" ht="21.6" customHeight="1">
      <c r="P86" s="35">
        <v>45</v>
      </c>
      <c r="Q86" s="35" t="s">
        <v>292</v>
      </c>
      <c r="R86" s="35" t="s">
        <v>293</v>
      </c>
      <c r="S86" s="35" t="s">
        <v>294</v>
      </c>
      <c r="T86" s="35" t="s">
        <v>295</v>
      </c>
      <c r="U86" s="35" t="s">
        <v>76</v>
      </c>
      <c r="V86" s="35" t="s">
        <v>296</v>
      </c>
      <c r="W86" s="35"/>
    </row>
    <row r="87" spans="16:23" ht="21.6" customHeight="1">
      <c r="P87" s="35">
        <v>46</v>
      </c>
      <c r="Q87" s="35" t="s">
        <v>297</v>
      </c>
      <c r="R87" s="35" t="s">
        <v>298</v>
      </c>
      <c r="S87" s="35" t="s">
        <v>299</v>
      </c>
      <c r="T87" s="35" t="s">
        <v>300</v>
      </c>
      <c r="U87" s="35" t="s">
        <v>76</v>
      </c>
      <c r="V87" s="35" t="s">
        <v>301</v>
      </c>
      <c r="W87" s="35"/>
    </row>
    <row r="88" spans="16:23" ht="21.6" customHeight="1">
      <c r="P88" s="35">
        <v>47</v>
      </c>
      <c r="Q88" s="35" t="s">
        <v>302</v>
      </c>
      <c r="R88" s="35" t="s">
        <v>303</v>
      </c>
      <c r="S88" s="35" t="s">
        <v>304</v>
      </c>
      <c r="T88" s="35" t="s">
        <v>305</v>
      </c>
      <c r="U88" s="35" t="s">
        <v>76</v>
      </c>
      <c r="V88" s="35" t="s">
        <v>306</v>
      </c>
      <c r="W88" s="35"/>
    </row>
    <row r="89" spans="16:23" ht="21.6" customHeight="1">
      <c r="P89" s="35">
        <v>48</v>
      </c>
      <c r="Q89" s="35" t="s">
        <v>307</v>
      </c>
      <c r="R89" s="35" t="s">
        <v>308</v>
      </c>
      <c r="S89" s="35" t="s">
        <v>309</v>
      </c>
      <c r="T89" s="35" t="s">
        <v>310</v>
      </c>
      <c r="U89" s="35" t="s">
        <v>76</v>
      </c>
      <c r="V89" s="35" t="s">
        <v>311</v>
      </c>
      <c r="W89" s="35"/>
    </row>
    <row r="90" spans="16:23" ht="21.6" customHeight="1">
      <c r="P90" s="35">
        <v>49</v>
      </c>
      <c r="Q90" s="35" t="s">
        <v>312</v>
      </c>
      <c r="R90" s="35" t="s">
        <v>313</v>
      </c>
      <c r="S90" s="35" t="s">
        <v>314</v>
      </c>
      <c r="T90" s="35" t="s">
        <v>315</v>
      </c>
      <c r="U90" s="35" t="s">
        <v>76</v>
      </c>
      <c r="V90" s="35" t="s">
        <v>316</v>
      </c>
      <c r="W90" s="35"/>
    </row>
    <row r="91" spans="16:23" ht="21.6" customHeight="1">
      <c r="P91" s="35">
        <v>50</v>
      </c>
      <c r="Q91" s="35" t="s">
        <v>317</v>
      </c>
      <c r="R91" s="35" t="s">
        <v>318</v>
      </c>
      <c r="S91" s="35" t="s">
        <v>319</v>
      </c>
      <c r="T91" s="35" t="s">
        <v>320</v>
      </c>
      <c r="U91" s="35" t="s">
        <v>76</v>
      </c>
      <c r="V91" s="35" t="s">
        <v>321</v>
      </c>
      <c r="W91" s="35"/>
    </row>
    <row r="92" spans="16:23" ht="21.6" customHeight="1">
      <c r="P92" s="35">
        <v>51</v>
      </c>
      <c r="Q92" s="35" t="s">
        <v>322</v>
      </c>
      <c r="R92" s="35" t="s">
        <v>323</v>
      </c>
      <c r="S92" s="35" t="s">
        <v>324</v>
      </c>
      <c r="T92" s="35" t="s">
        <v>325</v>
      </c>
      <c r="U92" s="35" t="s">
        <v>76</v>
      </c>
      <c r="V92" s="35" t="s">
        <v>326</v>
      </c>
      <c r="W92" s="35"/>
    </row>
    <row r="93" spans="16:23" ht="21.6" customHeight="1">
      <c r="P93" s="35">
        <v>52</v>
      </c>
      <c r="Q93" s="35" t="s">
        <v>327</v>
      </c>
      <c r="R93" s="35" t="s">
        <v>328</v>
      </c>
      <c r="S93" s="35" t="s">
        <v>329</v>
      </c>
      <c r="T93" s="35" t="s">
        <v>330</v>
      </c>
      <c r="U93" s="35" t="s">
        <v>76</v>
      </c>
      <c r="V93" s="35" t="s">
        <v>331</v>
      </c>
      <c r="W93" s="35"/>
    </row>
    <row r="94" spans="16:23" ht="21.6" customHeight="1">
      <c r="P94" s="35">
        <v>53</v>
      </c>
      <c r="Q94" s="35" t="s">
        <v>332</v>
      </c>
      <c r="R94" s="35" t="s">
        <v>333</v>
      </c>
      <c r="S94" s="35" t="s">
        <v>334</v>
      </c>
      <c r="T94" s="35" t="s">
        <v>335</v>
      </c>
      <c r="U94" s="35" t="s">
        <v>76</v>
      </c>
      <c r="V94" s="35" t="s">
        <v>336</v>
      </c>
      <c r="W94" s="35"/>
    </row>
    <row r="95" spans="16:23" ht="21.6" customHeight="1">
      <c r="P95" s="35">
        <v>54</v>
      </c>
      <c r="Q95" s="35" t="s">
        <v>337</v>
      </c>
      <c r="R95" s="35" t="s">
        <v>338</v>
      </c>
      <c r="S95" s="35" t="s">
        <v>339</v>
      </c>
      <c r="T95" s="35" t="s">
        <v>340</v>
      </c>
      <c r="U95" s="35" t="s">
        <v>76</v>
      </c>
      <c r="V95" s="35" t="s">
        <v>341</v>
      </c>
      <c r="W95" s="35"/>
    </row>
    <row r="96" spans="16:23" ht="21.6" customHeight="1">
      <c r="P96" s="35">
        <v>55</v>
      </c>
      <c r="Q96" s="35" t="s">
        <v>342</v>
      </c>
      <c r="R96" s="35" t="s">
        <v>343</v>
      </c>
      <c r="S96" s="35" t="s">
        <v>344</v>
      </c>
      <c r="T96" s="35" t="s">
        <v>345</v>
      </c>
      <c r="U96" s="35" t="s">
        <v>76</v>
      </c>
      <c r="V96" s="35" t="s">
        <v>346</v>
      </c>
      <c r="W96" s="35"/>
    </row>
    <row r="97" spans="16:23" ht="21.6" customHeight="1">
      <c r="P97" s="35">
        <v>56</v>
      </c>
      <c r="Q97" s="35" t="s">
        <v>347</v>
      </c>
      <c r="R97" s="35" t="s">
        <v>348</v>
      </c>
      <c r="S97" s="35" t="s">
        <v>349</v>
      </c>
      <c r="T97" s="35" t="s">
        <v>350</v>
      </c>
      <c r="U97" s="35" t="s">
        <v>76</v>
      </c>
      <c r="V97" s="35" t="s">
        <v>351</v>
      </c>
      <c r="W97" s="35"/>
    </row>
    <row r="98" spans="16:23" ht="21.6" customHeight="1">
      <c r="P98" s="35">
        <v>57</v>
      </c>
      <c r="Q98" s="35" t="s">
        <v>352</v>
      </c>
      <c r="R98" s="35" t="s">
        <v>353</v>
      </c>
      <c r="S98" s="35" t="s">
        <v>354</v>
      </c>
      <c r="T98" s="35" t="s">
        <v>355</v>
      </c>
      <c r="U98" s="35" t="s">
        <v>76</v>
      </c>
      <c r="V98" s="35" t="s">
        <v>356</v>
      </c>
      <c r="W98" s="35"/>
    </row>
    <row r="99" spans="16:23" ht="21.6" customHeight="1">
      <c r="P99" s="35">
        <v>58</v>
      </c>
      <c r="Q99" s="35" t="s">
        <v>357</v>
      </c>
      <c r="R99" s="35" t="s">
        <v>358</v>
      </c>
      <c r="S99" s="35" t="s">
        <v>359</v>
      </c>
      <c r="T99" s="35" t="s">
        <v>360</v>
      </c>
      <c r="U99" s="35" t="s">
        <v>76</v>
      </c>
      <c r="V99" s="35" t="s">
        <v>361</v>
      </c>
      <c r="W99" s="35"/>
    </row>
    <row r="100" spans="16:23" ht="21.6" customHeight="1">
      <c r="P100" s="35">
        <v>59</v>
      </c>
      <c r="Q100" s="35" t="s">
        <v>362</v>
      </c>
      <c r="R100" s="35" t="s">
        <v>363</v>
      </c>
      <c r="S100" s="35" t="s">
        <v>364</v>
      </c>
      <c r="T100" s="35" t="s">
        <v>365</v>
      </c>
      <c r="U100" s="35" t="s">
        <v>76</v>
      </c>
      <c r="V100" s="35" t="s">
        <v>366</v>
      </c>
      <c r="W100" s="35"/>
    </row>
    <row r="101" spans="16:23" ht="21.6" customHeight="1">
      <c r="P101" s="35">
        <v>60</v>
      </c>
      <c r="Q101" s="35" t="s">
        <v>367</v>
      </c>
      <c r="R101" s="35" t="s">
        <v>368</v>
      </c>
      <c r="S101" s="35" t="s">
        <v>369</v>
      </c>
      <c r="T101" s="35" t="s">
        <v>370</v>
      </c>
      <c r="U101" s="35" t="s">
        <v>76</v>
      </c>
      <c r="V101" s="35" t="s">
        <v>371</v>
      </c>
      <c r="W101" s="35"/>
    </row>
    <row r="102" spans="16:23" ht="21.6" customHeight="1">
      <c r="P102" s="35">
        <v>61</v>
      </c>
      <c r="Q102" s="35" t="s">
        <v>372</v>
      </c>
      <c r="R102" s="35" t="s">
        <v>373</v>
      </c>
      <c r="S102" s="35" t="s">
        <v>374</v>
      </c>
      <c r="T102" s="35" t="s">
        <v>375</v>
      </c>
      <c r="U102" s="35" t="s">
        <v>76</v>
      </c>
      <c r="V102" s="35" t="s">
        <v>376</v>
      </c>
      <c r="W102" s="35"/>
    </row>
    <row r="103" spans="16:23" ht="21.6" customHeight="1">
      <c r="P103" s="35">
        <v>62</v>
      </c>
      <c r="Q103" s="35" t="s">
        <v>377</v>
      </c>
      <c r="R103" s="35" t="s">
        <v>378</v>
      </c>
      <c r="S103" s="35" t="s">
        <v>379</v>
      </c>
      <c r="T103" s="35" t="s">
        <v>380</v>
      </c>
      <c r="U103" s="35" t="s">
        <v>76</v>
      </c>
      <c r="V103" s="35" t="s">
        <v>381</v>
      </c>
      <c r="W103" s="35"/>
    </row>
    <row r="104" spans="16:23" ht="21.6" customHeight="1">
      <c r="P104" s="35">
        <v>63</v>
      </c>
      <c r="Q104" t="s">
        <v>382</v>
      </c>
      <c r="R104" s="35" t="s">
        <v>383</v>
      </c>
      <c r="S104" s="35" t="s">
        <v>384</v>
      </c>
      <c r="T104" s="35" t="s">
        <v>385</v>
      </c>
      <c r="U104" s="35" t="s">
        <v>76</v>
      </c>
      <c r="V104" s="35" t="s">
        <v>386</v>
      </c>
      <c r="W104" s="35"/>
    </row>
    <row r="105" spans="16:23" ht="21.6" customHeight="1">
      <c r="P105">
        <v>64</v>
      </c>
      <c r="Q105" t="s">
        <v>387</v>
      </c>
      <c r="R105" s="35" t="s">
        <v>388</v>
      </c>
      <c r="S105" s="35" t="s">
        <v>389</v>
      </c>
      <c r="T105" s="38" t="s">
        <v>390</v>
      </c>
      <c r="U105" s="35" t="s">
        <v>391</v>
      </c>
      <c r="V105" s="35" t="s">
        <v>392</v>
      </c>
      <c r="W105" s="35"/>
    </row>
    <row r="106" spans="16:23" ht="21.6" customHeight="1">
      <c r="P106">
        <v>65</v>
      </c>
      <c r="Q106" t="s">
        <v>393</v>
      </c>
      <c r="R106" s="39" t="s">
        <v>394</v>
      </c>
      <c r="S106" s="39" t="s">
        <v>125</v>
      </c>
      <c r="T106" s="40" t="s">
        <v>395</v>
      </c>
      <c r="U106" s="35" t="s">
        <v>391</v>
      </c>
      <c r="V106" s="35" t="s">
        <v>396</v>
      </c>
      <c r="W106" s="35"/>
    </row>
    <row r="107" spans="16:23" ht="21.6" customHeight="1">
      <c r="P107">
        <v>66</v>
      </c>
      <c r="Q107" t="s">
        <v>397</v>
      </c>
      <c r="R107" s="35" t="s">
        <v>398</v>
      </c>
      <c r="S107" s="35" t="s">
        <v>399</v>
      </c>
      <c r="T107" s="38" t="s">
        <v>400</v>
      </c>
      <c r="U107" s="39" t="s">
        <v>76</v>
      </c>
      <c r="V107" s="35" t="s">
        <v>401</v>
      </c>
      <c r="W107" s="35"/>
    </row>
    <row r="108" spans="16:23" ht="21.6" customHeight="1">
      <c r="P108">
        <v>67</v>
      </c>
      <c r="Q108" t="s">
        <v>402</v>
      </c>
      <c r="R108" s="35" t="s">
        <v>403</v>
      </c>
      <c r="S108" s="35" t="s">
        <v>404</v>
      </c>
      <c r="T108" s="38" t="s">
        <v>405</v>
      </c>
      <c r="U108" s="35" t="s">
        <v>76</v>
      </c>
      <c r="V108" s="35" t="s">
        <v>406</v>
      </c>
      <c r="W108" s="35"/>
    </row>
    <row r="109" spans="16:23" ht="21.6" customHeight="1">
      <c r="P109">
        <v>68</v>
      </c>
      <c r="Q109" t="s">
        <v>407</v>
      </c>
      <c r="R109" s="41" t="s">
        <v>408</v>
      </c>
      <c r="S109" s="35" t="s">
        <v>409</v>
      </c>
      <c r="T109" s="38" t="s">
        <v>410</v>
      </c>
      <c r="U109" s="35" t="s">
        <v>391</v>
      </c>
      <c r="V109" s="35" t="s">
        <v>411</v>
      </c>
      <c r="W109" s="35"/>
    </row>
    <row r="110" spans="16:23" ht="21.6" customHeight="1">
      <c r="P110">
        <v>69</v>
      </c>
      <c r="Q110" t="s">
        <v>412</v>
      </c>
      <c r="R110" s="35" t="s">
        <v>413</v>
      </c>
      <c r="S110" s="35" t="s">
        <v>414</v>
      </c>
      <c r="T110" s="35" t="s">
        <v>415</v>
      </c>
      <c r="U110" s="35" t="s">
        <v>76</v>
      </c>
      <c r="V110" s="35" t="s">
        <v>416</v>
      </c>
      <c r="W110" s="35"/>
    </row>
    <row r="111" spans="16:23" ht="21.6" customHeight="1">
      <c r="P111">
        <v>70</v>
      </c>
      <c r="Q111" t="s">
        <v>417</v>
      </c>
      <c r="R111" s="35" t="s">
        <v>418</v>
      </c>
      <c r="S111" s="35" t="s">
        <v>419</v>
      </c>
      <c r="T111" s="35" t="s">
        <v>420</v>
      </c>
      <c r="U111" s="35" t="s">
        <v>391</v>
      </c>
      <c r="V111" s="35" t="s">
        <v>421</v>
      </c>
      <c r="W111" s="35"/>
    </row>
    <row r="112" spans="16:23" ht="21.6" customHeight="1">
      <c r="P112">
        <v>71</v>
      </c>
      <c r="Q112" t="s">
        <v>422</v>
      </c>
      <c r="R112" s="35" t="s">
        <v>423</v>
      </c>
      <c r="S112" s="35" t="s">
        <v>424</v>
      </c>
      <c r="T112" s="38" t="s">
        <v>425</v>
      </c>
      <c r="U112" s="35" t="s">
        <v>76</v>
      </c>
      <c r="V112" s="35" t="s">
        <v>426</v>
      </c>
      <c r="W112" s="35"/>
    </row>
    <row r="113" spans="16:23" ht="21.6" customHeight="1">
      <c r="P113">
        <v>72</v>
      </c>
      <c r="Q113" t="s">
        <v>427</v>
      </c>
      <c r="R113" s="35" t="s">
        <v>428</v>
      </c>
      <c r="S113" s="35" t="s">
        <v>344</v>
      </c>
      <c r="T113" s="35" t="s">
        <v>429</v>
      </c>
      <c r="U113" s="35" t="s">
        <v>391</v>
      </c>
      <c r="V113" s="35" t="s">
        <v>430</v>
      </c>
      <c r="W113" s="35"/>
    </row>
    <row r="114" spans="16:23" ht="21.6" customHeight="1">
      <c r="P114">
        <v>73</v>
      </c>
      <c r="Q114" t="s">
        <v>431</v>
      </c>
      <c r="R114" s="35" t="s">
        <v>432</v>
      </c>
      <c r="S114" s="35" t="s">
        <v>224</v>
      </c>
      <c r="T114" s="35" t="s">
        <v>433</v>
      </c>
      <c r="U114" s="35" t="s">
        <v>391</v>
      </c>
      <c r="V114" s="35" t="s">
        <v>434</v>
      </c>
      <c r="W114" s="35"/>
    </row>
    <row r="115" spans="16:23" ht="21.6" customHeight="1">
      <c r="P115">
        <v>74</v>
      </c>
      <c r="Q115" t="s">
        <v>435</v>
      </c>
      <c r="R115" s="35" t="s">
        <v>436</v>
      </c>
      <c r="S115" s="35" t="s">
        <v>437</v>
      </c>
      <c r="T115" s="35" t="s">
        <v>438</v>
      </c>
      <c r="U115" s="35" t="s">
        <v>76</v>
      </c>
      <c r="V115" s="35" t="s">
        <v>439</v>
      </c>
      <c r="W115" s="35"/>
    </row>
    <row r="116" spans="16:23" ht="21.6" customHeight="1">
      <c r="P116">
        <v>75</v>
      </c>
      <c r="Q116" t="s">
        <v>440</v>
      </c>
      <c r="R116" s="35" t="s">
        <v>441</v>
      </c>
      <c r="S116" s="35" t="s">
        <v>125</v>
      </c>
      <c r="T116" s="35" t="s">
        <v>130</v>
      </c>
      <c r="U116" s="35" t="s">
        <v>391</v>
      </c>
      <c r="V116" s="35" t="s">
        <v>442</v>
      </c>
      <c r="W116" s="35"/>
    </row>
    <row r="117" spans="16:23" ht="21.6" customHeight="1">
      <c r="P117">
        <v>76</v>
      </c>
      <c r="Q117" t="s">
        <v>443</v>
      </c>
      <c r="R117" s="35" t="s">
        <v>444</v>
      </c>
      <c r="S117" s="35" t="s">
        <v>224</v>
      </c>
      <c r="T117" s="35" t="s">
        <v>225</v>
      </c>
      <c r="U117" s="35" t="s">
        <v>391</v>
      </c>
      <c r="V117" s="35" t="s">
        <v>445</v>
      </c>
      <c r="W117" s="35"/>
    </row>
    <row r="118" spans="16:23" ht="21.6" customHeight="1">
      <c r="P118">
        <v>77</v>
      </c>
      <c r="Q118" t="s">
        <v>446</v>
      </c>
      <c r="R118" s="35" t="s">
        <v>447</v>
      </c>
      <c r="S118" s="35" t="s">
        <v>304</v>
      </c>
      <c r="T118" s="35" t="s">
        <v>305</v>
      </c>
      <c r="U118" s="35" t="s">
        <v>391</v>
      </c>
      <c r="V118" s="35" t="s">
        <v>448</v>
      </c>
      <c r="W118" s="35"/>
    </row>
    <row r="119" spans="16:23" ht="21.6" customHeight="1">
      <c r="P119">
        <v>78</v>
      </c>
      <c r="Q119" t="s">
        <v>449</v>
      </c>
      <c r="R119" s="35" t="s">
        <v>450</v>
      </c>
      <c r="S119" s="35" t="s">
        <v>329</v>
      </c>
      <c r="T119" s="35" t="s">
        <v>330</v>
      </c>
      <c r="U119" s="35" t="s">
        <v>391</v>
      </c>
      <c r="V119" s="35" t="s">
        <v>451</v>
      </c>
      <c r="W119" s="35"/>
    </row>
    <row r="120" spans="16:23" ht="21.6" customHeight="1">
      <c r="P120">
        <v>79</v>
      </c>
      <c r="Q120" t="s">
        <v>452</v>
      </c>
      <c r="R120" s="35" t="s">
        <v>453</v>
      </c>
      <c r="S120" s="35" t="s">
        <v>454</v>
      </c>
      <c r="T120" s="35" t="s">
        <v>455</v>
      </c>
      <c r="U120" s="35" t="s">
        <v>391</v>
      </c>
      <c r="V120" s="35" t="s">
        <v>456</v>
      </c>
      <c r="W120" s="35"/>
    </row>
    <row r="121" spans="16:23" ht="21.6" customHeight="1">
      <c r="P121">
        <v>80</v>
      </c>
      <c r="Q121" t="s">
        <v>457</v>
      </c>
      <c r="R121" s="35" t="s">
        <v>458</v>
      </c>
      <c r="S121" s="35" t="s">
        <v>459</v>
      </c>
      <c r="T121" s="35" t="s">
        <v>460</v>
      </c>
      <c r="U121" s="35" t="s">
        <v>76</v>
      </c>
      <c r="V121" s="35" t="s">
        <v>461</v>
      </c>
      <c r="W121" s="35"/>
    </row>
    <row r="122" spans="16:23" ht="21.6" customHeight="1">
      <c r="P122">
        <v>81</v>
      </c>
      <c r="Q122" t="s">
        <v>462</v>
      </c>
      <c r="R122" s="35" t="s">
        <v>463</v>
      </c>
      <c r="S122" s="35" t="s">
        <v>464</v>
      </c>
      <c r="T122" s="35" t="s">
        <v>465</v>
      </c>
      <c r="U122" s="35" t="s">
        <v>76</v>
      </c>
      <c r="V122" s="35" t="s">
        <v>466</v>
      </c>
      <c r="W122" s="35"/>
    </row>
    <row r="123" spans="16:23" ht="21.6" customHeight="1">
      <c r="P123" s="74">
        <v>82</v>
      </c>
      <c r="Q123" s="74" t="s">
        <v>550</v>
      </c>
      <c r="R123" s="74" t="s">
        <v>551</v>
      </c>
      <c r="S123" s="74" t="s">
        <v>552</v>
      </c>
      <c r="T123" s="74" t="s">
        <v>553</v>
      </c>
      <c r="U123" s="74" t="s">
        <v>554</v>
      </c>
      <c r="V123" s="74" t="s">
        <v>555</v>
      </c>
      <c r="W123" s="35"/>
    </row>
    <row r="124" spans="16:23" ht="21.6" customHeight="1">
      <c r="P124" s="35"/>
      <c r="Q124" s="35"/>
      <c r="R124" s="35"/>
      <c r="S124" s="35"/>
      <c r="T124" s="35"/>
      <c r="U124" s="35"/>
      <c r="V124" s="35"/>
      <c r="W124" s="35"/>
    </row>
  </sheetData>
  <mergeCells count="33">
    <mergeCell ref="C1:K1"/>
    <mergeCell ref="I31:J31"/>
    <mergeCell ref="F31:H31"/>
    <mergeCell ref="F24:G24"/>
    <mergeCell ref="C3:F3"/>
    <mergeCell ref="F30:K30"/>
    <mergeCell ref="C26:K27"/>
    <mergeCell ref="C28:K29"/>
    <mergeCell ref="C6:E6"/>
    <mergeCell ref="F8:G8"/>
    <mergeCell ref="C11:E11"/>
    <mergeCell ref="C10:E10"/>
    <mergeCell ref="C9:E9"/>
    <mergeCell ref="C8:E8"/>
    <mergeCell ref="I32:J32"/>
    <mergeCell ref="N13:N14"/>
    <mergeCell ref="C5:K5"/>
    <mergeCell ref="L9:M10"/>
    <mergeCell ref="F10:J10"/>
    <mergeCell ref="C7:E7"/>
    <mergeCell ref="A13:A14"/>
    <mergeCell ref="H13:I13"/>
    <mergeCell ref="J13:J14"/>
    <mergeCell ref="B6:B14"/>
    <mergeCell ref="F6:K6"/>
    <mergeCell ref="F7:K7"/>
    <mergeCell ref="H8:K8"/>
    <mergeCell ref="K13:K14"/>
    <mergeCell ref="F11:J11"/>
    <mergeCell ref="D13:E13"/>
    <mergeCell ref="F13:G13"/>
    <mergeCell ref="C13:C14"/>
    <mergeCell ref="F9:J9"/>
  </mergeCells>
  <phoneticPr fontId="2"/>
  <conditionalFormatting sqref="I31:J31">
    <cfRule type="containsBlanks" dxfId="4" priority="1" stopIfTrue="1">
      <formula>LEN(TRIM(I31))=0</formula>
    </cfRule>
  </conditionalFormatting>
  <dataValidations count="4">
    <dataValidation type="list" allowBlank="1" showInputMessage="1" showErrorMessage="1" sqref="M15:M22" xr:uid="{00000000-0002-0000-0200-000000000000}">
      <formula1>"○,Ａ,Ｂ,Ｃ,Ｄ"</formula1>
    </dataValidation>
    <dataValidation imeMode="on" allowBlank="1" showInputMessage="1" showErrorMessage="1" sqref="I24:J24 F24 F30:G30" xr:uid="{00000000-0002-0000-0200-000001000000}"/>
    <dataValidation type="list" allowBlank="1" showInputMessage="1" showErrorMessage="1" sqref="L15:L22" xr:uid="{00000000-0002-0000-0200-000005000000}">
      <formula1>#REF!</formula1>
    </dataValidation>
    <dataValidation type="list" allowBlank="1" showInputMessage="1" showErrorMessage="1" sqref="K9" xr:uid="{00000000-0002-0000-0200-000006000000}">
      <formula1>"教諭,助手,外部"</formula1>
    </dataValidation>
  </dataValidations>
  <printOptions horizontalCentered="1"/>
  <pageMargins left="0.78740157480314965" right="0.78740157480314965" top="0.98425196850393704" bottom="0.78740157480314965" header="0.39370078740157483" footer="0.39370078740157483"/>
  <pageSetup paperSize="9" fitToHeight="0" orientation="portrait" r:id="rId1"/>
  <headerFooter alignWithMargins="0">
    <oddHeader>&amp;RNo &amp;P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T28"/>
  <sheetViews>
    <sheetView view="pageBreakPreview" zoomScale="70" zoomScaleNormal="100" zoomScaleSheetLayoutView="70" workbookViewId="0">
      <selection activeCell="H1" sqref="H1"/>
    </sheetView>
  </sheetViews>
  <sheetFormatPr defaultColWidth="9" defaultRowHeight="25.5" customHeight="1"/>
  <cols>
    <col min="1" max="1" width="11" style="22" customWidth="1"/>
    <col min="2" max="2" width="7.5" style="22" customWidth="1"/>
    <col min="3" max="6" width="12.625" style="22" customWidth="1"/>
    <col min="7" max="7" width="10" style="22" customWidth="1"/>
    <col min="8" max="8" width="9.625" style="22" customWidth="1"/>
    <col min="9" max="23" width="3.625" style="22" customWidth="1"/>
    <col min="24" max="16384" width="9" style="22"/>
  </cols>
  <sheetData>
    <row r="1" spans="1:20" ht="25.5" customHeight="1">
      <c r="A1" s="177" t="str">
        <f>女子選手!C1</f>
        <v>令和７年度 沖縄県高等学校新人体育大会</v>
      </c>
      <c r="B1" s="177"/>
      <c r="C1" s="177"/>
      <c r="D1" s="177"/>
      <c r="E1" s="177"/>
      <c r="F1" s="177"/>
      <c r="G1" s="177"/>
      <c r="H1" s="18"/>
      <c r="I1" s="18"/>
      <c r="J1" s="18"/>
      <c r="K1" s="18"/>
      <c r="L1" s="18"/>
      <c r="M1" s="18"/>
      <c r="N1" s="18"/>
      <c r="O1" s="18"/>
      <c r="P1" s="18"/>
      <c r="Q1" s="18"/>
      <c r="R1" s="18"/>
      <c r="S1" s="18"/>
      <c r="T1" s="18"/>
    </row>
    <row r="2" spans="1:20" ht="25.5" customHeight="1">
      <c r="A2" s="178"/>
      <c r="B2" s="178"/>
      <c r="C2" s="178"/>
      <c r="D2" s="178"/>
      <c r="E2" s="178"/>
      <c r="F2" s="178"/>
      <c r="G2" s="178"/>
      <c r="H2" s="19"/>
      <c r="I2" s="19"/>
      <c r="J2" s="19"/>
      <c r="K2" s="19"/>
      <c r="L2" s="19"/>
      <c r="M2" s="19"/>
      <c r="N2" s="19"/>
      <c r="O2" s="19"/>
      <c r="P2" s="19"/>
      <c r="Q2" s="19"/>
      <c r="R2" s="19"/>
      <c r="S2" s="19"/>
      <c r="T2" s="19"/>
    </row>
    <row r="3" spans="1:20" ht="25.5" customHeight="1">
      <c r="A3" s="178" t="s">
        <v>475</v>
      </c>
      <c r="B3" s="178"/>
      <c r="C3" s="178"/>
      <c r="D3" s="178"/>
      <c r="E3" s="178"/>
      <c r="F3" s="178"/>
      <c r="G3" s="178"/>
      <c r="H3" s="21"/>
      <c r="I3" s="21"/>
      <c r="J3" s="21"/>
      <c r="K3" s="21"/>
      <c r="L3" s="21"/>
      <c r="M3" s="21"/>
      <c r="N3" s="21"/>
      <c r="O3" s="21"/>
      <c r="P3" s="21"/>
      <c r="Q3" s="21"/>
      <c r="R3" s="21"/>
      <c r="S3" s="21"/>
      <c r="T3" s="21"/>
    </row>
    <row r="4" spans="1:20" ht="25.5" customHeight="1">
      <c r="C4" s="91"/>
      <c r="D4" s="96" t="s">
        <v>476</v>
      </c>
      <c r="E4" s="181" t="str">
        <f>IF(女子選手!F6="","",女子選手!F6)</f>
        <v/>
      </c>
      <c r="F4" s="181"/>
      <c r="G4" s="181"/>
    </row>
    <row r="5" spans="1:20" ht="25.5" customHeight="1">
      <c r="C5" s="91"/>
      <c r="D5" s="96" t="s">
        <v>45</v>
      </c>
      <c r="E5" s="182" t="str">
        <f>IF(女子選手!F9="","",女子選手!F9)</f>
        <v/>
      </c>
      <c r="F5" s="182"/>
      <c r="G5" s="182"/>
    </row>
    <row r="6" spans="1:20" ht="25.5" customHeight="1">
      <c r="A6" s="21"/>
      <c r="P6" s="179"/>
      <c r="Q6" s="179"/>
      <c r="R6" s="179"/>
      <c r="S6" s="179"/>
      <c r="T6" s="179"/>
    </row>
    <row r="7" spans="1:20" ht="35.1" customHeight="1">
      <c r="A7" s="98" t="s">
        <v>477</v>
      </c>
      <c r="B7" s="98" t="s">
        <v>478</v>
      </c>
      <c r="C7" s="183" t="s">
        <v>479</v>
      </c>
      <c r="D7" s="184"/>
      <c r="E7" s="185" t="s">
        <v>52</v>
      </c>
      <c r="F7" s="184"/>
      <c r="G7" s="98" t="s">
        <v>480</v>
      </c>
    </row>
    <row r="8" spans="1:20" ht="35.1" customHeight="1">
      <c r="A8" s="98" t="s">
        <v>481</v>
      </c>
      <c r="B8" s="99"/>
      <c r="C8" s="100" t="str">
        <f>IF($B8="","",VLOOKUP($B8,女子選手!$C$15:$K$22,2,FALSE))</f>
        <v/>
      </c>
      <c r="D8" s="101" t="str">
        <f>IF($B8="","",VLOOKUP($B8,女子選手!$C$15:$K$22,3,FALSE))</f>
        <v/>
      </c>
      <c r="E8" s="100" t="str">
        <f>IF($B8="","",VLOOKUP($B8,女子選手!$C$15:$K$22,4,FALSE))</f>
        <v/>
      </c>
      <c r="F8" s="105" t="str">
        <f>IF($B8="","",VLOOKUP($B8,女子選手!$C$15:$K$22,5,FALSE))</f>
        <v/>
      </c>
      <c r="G8" s="102" t="str">
        <f>IF($B8="","",VLOOKUP($B8,女子選手!$C$15:$K$22,8,FALSE))</f>
        <v/>
      </c>
      <c r="H8" s="180" t="s">
        <v>482</v>
      </c>
    </row>
    <row r="9" spans="1:20" ht="35.1" customHeight="1">
      <c r="A9" s="98" t="s">
        <v>483</v>
      </c>
      <c r="B9" s="99"/>
      <c r="C9" s="100" t="str">
        <f>IF($B9="","",VLOOKUP($B9,女子選手!$C$15:$K$22,2,FALSE))</f>
        <v/>
      </c>
      <c r="D9" s="101" t="str">
        <f>IF($B9="","",VLOOKUP($B9,女子選手!$C$15:$K$22,3,FALSE))</f>
        <v/>
      </c>
      <c r="E9" s="100" t="str">
        <f>IF($B9="","",VLOOKUP($B9,女子選手!$C$15:$K$22,4,FALSE))</f>
        <v/>
      </c>
      <c r="F9" s="105" t="str">
        <f>IF($B9="","",VLOOKUP($B9,女子選手!$C$15:$K$22,5,FALSE))</f>
        <v/>
      </c>
      <c r="G9" s="102" t="str">
        <f>IF($B9="","",VLOOKUP($B9,女子選手!$C$15:$K$22,8,FALSE))</f>
        <v/>
      </c>
      <c r="H9" s="180"/>
    </row>
    <row r="10" spans="1:20" ht="35.1" customHeight="1">
      <c r="A10" s="98" t="s">
        <v>484</v>
      </c>
      <c r="B10" s="99"/>
      <c r="C10" s="100" t="str">
        <f>IF($B10="","",VLOOKUP($B10,女子選手!$C$15:$K$22,2,FALSE))</f>
        <v/>
      </c>
      <c r="D10" s="101" t="str">
        <f>IF($B10="","",VLOOKUP($B10,女子選手!$C$15:$K$22,3,FALSE))</f>
        <v/>
      </c>
      <c r="E10" s="100" t="str">
        <f>IF($B10="","",VLOOKUP($B10,女子選手!$C$15:$K$22,4,FALSE))</f>
        <v/>
      </c>
      <c r="F10" s="105" t="str">
        <f>IF($B10="","",VLOOKUP($B10,女子選手!$C$15:$K$22,5,FALSE))</f>
        <v/>
      </c>
      <c r="G10" s="102" t="str">
        <f>IF($B10="","",VLOOKUP($B10,女子選手!$C$15:$K$22,8,FALSE))</f>
        <v/>
      </c>
      <c r="H10" s="180"/>
    </row>
    <row r="11" spans="1:20" ht="35.1" customHeight="1">
      <c r="A11" s="98" t="s">
        <v>485</v>
      </c>
      <c r="B11" s="99"/>
      <c r="C11" s="100" t="str">
        <f>IF($B11="","",VLOOKUP($B11,女子選手!$C$15:$K$22,2,FALSE))</f>
        <v/>
      </c>
      <c r="D11" s="101" t="str">
        <f>IF($B11="","",VLOOKUP($B11,女子選手!$C$15:$K$22,3,FALSE))</f>
        <v/>
      </c>
      <c r="E11" s="100" t="str">
        <f>IF($B11="","",VLOOKUP($B11,女子選手!$C$15:$K$22,4,FALSE))</f>
        <v/>
      </c>
      <c r="F11" s="105" t="str">
        <f>IF($B11="","",VLOOKUP($B11,女子選手!$C$15:$K$22,5,FALSE))</f>
        <v/>
      </c>
      <c r="G11" s="102" t="str">
        <f>IF($B11="","",VLOOKUP($B11,女子選手!$C$15:$K$22,8,FALSE))</f>
        <v/>
      </c>
      <c r="H11" s="180"/>
    </row>
    <row r="12" spans="1:20" ht="35.1" customHeight="1">
      <c r="A12" s="98" t="s">
        <v>486</v>
      </c>
      <c r="B12" s="99"/>
      <c r="C12" s="100" t="str">
        <f>IF($B12="","",VLOOKUP($B12,女子選手!$C$15:$K$22,2,FALSE))</f>
        <v/>
      </c>
      <c r="D12" s="101" t="str">
        <f>IF($B12="","",VLOOKUP($B12,女子選手!$C$15:$K$22,3,FALSE))</f>
        <v/>
      </c>
      <c r="E12" s="100" t="str">
        <f>IF($B12="","",VLOOKUP($B12,女子選手!$C$15:$K$22,4,FALSE))</f>
        <v/>
      </c>
      <c r="F12" s="105" t="str">
        <f>IF($B12="","",VLOOKUP($B12,女子選手!$C$15:$K$22,5,FALSE))</f>
        <v/>
      </c>
      <c r="G12" s="102" t="str">
        <f>IF($B12="","",VLOOKUP($B12,女子選手!$C$15:$K$22,8,FALSE))</f>
        <v/>
      </c>
      <c r="H12" s="180"/>
    </row>
    <row r="13" spans="1:20" ht="25.5" customHeight="1">
      <c r="A13" s="23"/>
      <c r="B13" s="95"/>
      <c r="C13" s="23"/>
      <c r="D13" s="23"/>
      <c r="E13" s="23"/>
      <c r="F13" s="23"/>
      <c r="G13" s="23"/>
      <c r="H13" s="180"/>
    </row>
    <row r="14" spans="1:20" ht="35.450000000000003" customHeight="1">
      <c r="A14" s="107" t="s">
        <v>487</v>
      </c>
      <c r="B14" s="106" t="s">
        <v>478</v>
      </c>
      <c r="C14" s="183" t="s">
        <v>479</v>
      </c>
      <c r="D14" s="184"/>
      <c r="E14" s="185" t="s">
        <v>52</v>
      </c>
      <c r="F14" s="184"/>
      <c r="G14" s="98" t="s">
        <v>480</v>
      </c>
      <c r="H14" s="180"/>
    </row>
    <row r="15" spans="1:20" ht="35.450000000000003" customHeight="1">
      <c r="A15" s="103" t="s">
        <v>488</v>
      </c>
      <c r="B15" s="99"/>
      <c r="C15" s="100" t="str">
        <f>IF($B15="","",VLOOKUP($B15,女子選手!$C$15:$K$22,2,FALSE))</f>
        <v/>
      </c>
      <c r="D15" s="101" t="str">
        <f>IF($B15="","",VLOOKUP($B15,女子選手!$C$15:$K$22,3,FALSE))</f>
        <v/>
      </c>
      <c r="E15" s="100" t="str">
        <f>IF($B15="","",VLOOKUP($B15,女子選手!$C$15:$K$22,4,FALSE))</f>
        <v/>
      </c>
      <c r="F15" s="105" t="str">
        <f>IF($B15="","",VLOOKUP($B15,女子選手!$C$15:$K$22,5,FALSE))</f>
        <v/>
      </c>
      <c r="G15" s="102" t="str">
        <f>IF($B15="","",VLOOKUP($B15,女子選手!$C$15:$K$22,8,FALSE))</f>
        <v/>
      </c>
      <c r="H15" s="180"/>
    </row>
    <row r="16" spans="1:20" ht="35.450000000000003" customHeight="1">
      <c r="A16" s="103" t="s">
        <v>489</v>
      </c>
      <c r="B16" s="99"/>
      <c r="C16" s="100" t="str">
        <f>IF($B16="","",VLOOKUP($B16,女子選手!$C$15:$K$22,2,FALSE))</f>
        <v/>
      </c>
      <c r="D16" s="101" t="str">
        <f>IF($B16="","",VLOOKUP($B16,女子選手!$C$15:$K$22,3,FALSE))</f>
        <v/>
      </c>
      <c r="E16" s="100" t="str">
        <f>IF($B16="","",VLOOKUP($B16,女子選手!$C$15:$K$22,4,FALSE))</f>
        <v/>
      </c>
      <c r="F16" s="105" t="str">
        <f>IF($B16="","",VLOOKUP($B16,女子選手!$C$15:$K$22,5,FALSE))</f>
        <v/>
      </c>
      <c r="G16" s="102" t="str">
        <f>IF($B16="","",VLOOKUP($B16,女子選手!$C$15:$K$22,8,FALSE))</f>
        <v/>
      </c>
      <c r="H16" s="180"/>
    </row>
    <row r="17" spans="1:20" ht="35.450000000000003" customHeight="1">
      <c r="A17" s="103" t="s">
        <v>490</v>
      </c>
      <c r="B17" s="99"/>
      <c r="C17" s="100" t="str">
        <f>IF($B17="","",VLOOKUP($B17,女子選手!$C$15:$K$22,2,FALSE))</f>
        <v/>
      </c>
      <c r="D17" s="101" t="str">
        <f>IF($B17="","",VLOOKUP($B17,女子選手!$C$15:$K$22,3,FALSE))</f>
        <v/>
      </c>
      <c r="E17" s="100" t="str">
        <f>IF($B17="","",VLOOKUP($B17,女子選手!$C$15:$K$22,4,FALSE))</f>
        <v/>
      </c>
      <c r="F17" s="105" t="str">
        <f>IF($B17="","",VLOOKUP($B17,女子選手!$C$15:$K$22,5,FALSE))</f>
        <v/>
      </c>
      <c r="G17" s="102" t="str">
        <f>IF($B17="","",VLOOKUP($B17,女子選手!$C$15:$K$22,8,FALSE))</f>
        <v/>
      </c>
      <c r="H17" s="180"/>
    </row>
    <row r="18" spans="1:20" ht="25.5" customHeight="1">
      <c r="A18" s="24"/>
      <c r="B18" s="24"/>
      <c r="C18" s="24"/>
      <c r="D18" s="24"/>
      <c r="E18" s="24"/>
      <c r="F18" s="24"/>
      <c r="G18" s="24"/>
      <c r="H18" s="24"/>
      <c r="I18" s="24"/>
      <c r="J18" s="24"/>
      <c r="K18" s="24"/>
      <c r="L18" s="24"/>
      <c r="M18" s="24"/>
      <c r="N18" s="24"/>
      <c r="O18" s="24"/>
      <c r="P18" s="24"/>
      <c r="Q18" s="24"/>
      <c r="R18" s="24"/>
      <c r="S18" s="24"/>
      <c r="T18" s="24"/>
    </row>
    <row r="19" spans="1:20" ht="25.5" customHeight="1">
      <c r="A19" s="186" t="s">
        <v>559</v>
      </c>
      <c r="B19" s="186"/>
      <c r="C19" s="186"/>
      <c r="D19" s="186"/>
      <c r="E19" s="186"/>
      <c r="F19" s="186"/>
      <c r="G19" s="186"/>
      <c r="H19" s="25"/>
      <c r="I19" s="25"/>
      <c r="J19" s="25"/>
      <c r="K19" s="25"/>
      <c r="L19" s="25"/>
      <c r="M19" s="25"/>
      <c r="N19" s="25"/>
      <c r="O19" s="25"/>
      <c r="P19" s="25"/>
      <c r="Q19" s="25"/>
      <c r="R19" s="25"/>
      <c r="S19" s="25"/>
      <c r="T19" s="25"/>
    </row>
    <row r="20" spans="1:20" ht="25.5" customHeight="1">
      <c r="A20" s="186"/>
      <c r="B20" s="186"/>
      <c r="C20" s="186"/>
      <c r="D20" s="186"/>
      <c r="E20" s="186"/>
      <c r="F20" s="186"/>
      <c r="G20" s="186"/>
      <c r="H20" s="25"/>
      <c r="I20" s="25"/>
      <c r="J20" s="25"/>
      <c r="K20" s="25"/>
      <c r="L20" s="25"/>
      <c r="M20" s="25"/>
      <c r="N20" s="25"/>
      <c r="O20" s="25"/>
      <c r="P20" s="25"/>
      <c r="Q20" s="25"/>
      <c r="R20" s="25"/>
      <c r="S20" s="25"/>
      <c r="T20" s="25"/>
    </row>
    <row r="21" spans="1:20" ht="25.5" customHeight="1">
      <c r="A21" s="187" t="s">
        <v>491</v>
      </c>
      <c r="B21" s="187"/>
      <c r="C21" s="187"/>
      <c r="D21" s="187"/>
      <c r="E21" s="187"/>
      <c r="F21" s="187"/>
      <c r="G21" s="187"/>
      <c r="H21" s="25"/>
      <c r="I21" s="25"/>
      <c r="J21" s="25"/>
      <c r="K21" s="25"/>
      <c r="L21" s="25"/>
      <c r="M21" s="25"/>
      <c r="N21" s="25"/>
      <c r="O21" s="25"/>
      <c r="P21" s="25"/>
      <c r="Q21" s="25"/>
      <c r="R21" s="25"/>
      <c r="S21" s="25"/>
      <c r="T21" s="25"/>
    </row>
    <row r="22" spans="1:20" ht="35.1" customHeight="1">
      <c r="A22" s="188"/>
      <c r="B22" s="188"/>
      <c r="C22" s="94" t="s">
        <v>492</v>
      </c>
      <c r="D22" s="93" t="str">
        <f>IF(女子選手!K4="","",女子選手!K4)</f>
        <v/>
      </c>
      <c r="E22" s="92"/>
      <c r="F22" s="94" t="s">
        <v>493</v>
      </c>
      <c r="G22" s="94"/>
      <c r="H22" s="104" t="s">
        <v>494</v>
      </c>
      <c r="I22" s="24"/>
      <c r="J22" s="24"/>
      <c r="K22" s="24"/>
      <c r="L22" s="24"/>
      <c r="M22" s="24"/>
      <c r="N22" s="24"/>
      <c r="O22" s="24"/>
      <c r="P22" s="24"/>
      <c r="Q22" s="24"/>
      <c r="R22" s="24"/>
      <c r="S22" s="24"/>
      <c r="T22" s="24"/>
    </row>
    <row r="23" spans="1:20" ht="25.5" customHeight="1">
      <c r="A23" s="189"/>
      <c r="B23" s="189"/>
      <c r="C23" s="189"/>
      <c r="D23" s="189"/>
      <c r="E23" s="189"/>
      <c r="F23" s="189"/>
      <c r="G23" s="189"/>
      <c r="H23" s="189"/>
      <c r="I23" s="24"/>
      <c r="J23" s="24"/>
      <c r="K23" s="24"/>
      <c r="L23" s="24"/>
      <c r="M23" s="24"/>
      <c r="N23" s="24"/>
      <c r="O23" s="24"/>
      <c r="P23" s="24"/>
      <c r="Q23" s="24"/>
      <c r="R23" s="24"/>
      <c r="S23" s="24"/>
      <c r="T23" s="24"/>
    </row>
    <row r="24" spans="1:20" ht="25.5" customHeight="1">
      <c r="A24" s="24"/>
      <c r="B24" s="24"/>
      <c r="C24" s="24"/>
      <c r="D24" s="24"/>
      <c r="E24" s="24"/>
      <c r="F24" s="24"/>
      <c r="G24" s="24"/>
      <c r="H24" s="24"/>
      <c r="I24" s="24"/>
      <c r="J24" s="24"/>
      <c r="K24" s="24"/>
      <c r="L24" s="24"/>
      <c r="M24" s="24"/>
      <c r="N24" s="24"/>
      <c r="O24" s="24"/>
      <c r="P24" s="24"/>
      <c r="Q24" s="24"/>
      <c r="R24" s="24"/>
      <c r="S24" s="24"/>
      <c r="T24" s="24"/>
    </row>
    <row r="25" spans="1:20" ht="25.5" customHeight="1">
      <c r="A25" s="24"/>
      <c r="B25" s="179"/>
      <c r="C25" s="179"/>
      <c r="D25" s="179"/>
      <c r="E25" s="179"/>
      <c r="F25" s="179"/>
      <c r="G25" s="179"/>
      <c r="H25" s="179"/>
      <c r="I25" s="179"/>
      <c r="J25" s="179"/>
      <c r="K25" s="179"/>
      <c r="L25" s="179"/>
      <c r="M25" s="179"/>
      <c r="N25" s="179"/>
      <c r="O25" s="179"/>
      <c r="P25" s="179"/>
      <c r="Q25" s="179"/>
      <c r="R25" s="179"/>
      <c r="S25" s="179"/>
      <c r="T25" s="24"/>
    </row>
    <row r="26" spans="1:20" ht="25.5" customHeight="1">
      <c r="A26" s="24"/>
      <c r="B26" s="24"/>
      <c r="C26" s="24"/>
      <c r="D26" s="24"/>
      <c r="E26" s="24"/>
      <c r="F26" s="24"/>
      <c r="G26" s="24"/>
      <c r="H26" s="24"/>
      <c r="I26" s="24"/>
      <c r="J26" s="24"/>
      <c r="K26" s="24"/>
      <c r="L26" s="24"/>
      <c r="M26" s="24"/>
      <c r="N26" s="24"/>
      <c r="O26" s="24"/>
      <c r="P26" s="24"/>
      <c r="Q26" s="24"/>
      <c r="R26" s="24"/>
      <c r="S26" s="24"/>
      <c r="T26" s="24"/>
    </row>
    <row r="27" spans="1:20" ht="25.5" customHeight="1">
      <c r="A27" s="24"/>
      <c r="B27" s="24"/>
      <c r="C27" s="24"/>
      <c r="D27" s="24"/>
      <c r="E27" s="24"/>
      <c r="F27" s="24"/>
      <c r="G27" s="24"/>
      <c r="H27" s="24"/>
      <c r="I27" s="24"/>
      <c r="J27" s="24"/>
      <c r="K27" s="24"/>
      <c r="L27" s="24"/>
      <c r="M27" s="24"/>
      <c r="N27" s="24"/>
      <c r="O27" s="24"/>
      <c r="P27" s="24"/>
      <c r="Q27" s="24"/>
    </row>
    <row r="28" spans="1:20" ht="25.5" customHeight="1">
      <c r="A28" s="24"/>
      <c r="B28" s="24"/>
      <c r="C28" s="24"/>
      <c r="D28" s="24"/>
      <c r="E28" s="24"/>
      <c r="F28" s="24"/>
      <c r="G28" s="24"/>
      <c r="H28" s="24"/>
      <c r="I28" s="24"/>
      <c r="J28" s="24"/>
      <c r="K28" s="24"/>
      <c r="L28" s="24"/>
      <c r="M28" s="24"/>
      <c r="N28" s="24"/>
      <c r="O28" s="24"/>
      <c r="P28" s="24"/>
      <c r="Q28" s="24"/>
    </row>
  </sheetData>
  <sheetProtection selectLockedCells="1"/>
  <mergeCells count="16">
    <mergeCell ref="A19:G20"/>
    <mergeCell ref="A21:G21"/>
    <mergeCell ref="A22:B22"/>
    <mergeCell ref="A23:H23"/>
    <mergeCell ref="B25:S25"/>
    <mergeCell ref="A1:G1"/>
    <mergeCell ref="A2:G2"/>
    <mergeCell ref="A3:G3"/>
    <mergeCell ref="P6:T6"/>
    <mergeCell ref="H8:H17"/>
    <mergeCell ref="E4:G4"/>
    <mergeCell ref="E5:G5"/>
    <mergeCell ref="C7:D7"/>
    <mergeCell ref="E7:F7"/>
    <mergeCell ref="C14:D14"/>
    <mergeCell ref="E14:F14"/>
  </mergeCells>
  <phoneticPr fontId="2"/>
  <conditionalFormatting sqref="B8:B12">
    <cfRule type="containsBlanks" dxfId="3" priority="4" stopIfTrue="1">
      <formula>LEN(TRIM(B8))=0</formula>
    </cfRule>
  </conditionalFormatting>
  <conditionalFormatting sqref="B15:B17">
    <cfRule type="containsBlanks" dxfId="2" priority="3" stopIfTrue="1">
      <formula>LEN(TRIM(B15))=0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T28"/>
  <sheetViews>
    <sheetView view="pageBreakPreview" zoomScale="70" zoomScaleNormal="100" zoomScaleSheetLayoutView="70" workbookViewId="0">
      <selection activeCell="H1" sqref="H1"/>
    </sheetView>
  </sheetViews>
  <sheetFormatPr defaultColWidth="9" defaultRowHeight="25.5" customHeight="1"/>
  <cols>
    <col min="1" max="1" width="10.875" style="22" customWidth="1"/>
    <col min="2" max="2" width="7.5" style="22" customWidth="1"/>
    <col min="3" max="6" width="12.5" style="22" customWidth="1"/>
    <col min="7" max="7" width="10" style="22" customWidth="1"/>
    <col min="8" max="8" width="9.625" style="22" customWidth="1"/>
    <col min="9" max="23" width="3.625" style="22" customWidth="1"/>
    <col min="24" max="16384" width="9" style="22"/>
  </cols>
  <sheetData>
    <row r="1" spans="1:20" ht="25.5" customHeight="1">
      <c r="A1" s="177" t="str">
        <f>男子選手!C1</f>
        <v>令和７年度 沖縄県高等学校新人体育大会</v>
      </c>
      <c r="B1" s="177"/>
      <c r="C1" s="177"/>
      <c r="D1" s="177"/>
      <c r="E1" s="177"/>
      <c r="F1" s="177"/>
      <c r="G1" s="177"/>
      <c r="H1" s="18"/>
      <c r="I1" s="18"/>
      <c r="J1" s="18"/>
      <c r="K1" s="18"/>
      <c r="L1" s="18"/>
      <c r="M1" s="18"/>
      <c r="N1" s="18"/>
      <c r="O1" s="18"/>
      <c r="P1" s="18"/>
      <c r="Q1" s="18"/>
      <c r="R1" s="18"/>
      <c r="S1" s="18"/>
      <c r="T1" s="18"/>
    </row>
    <row r="2" spans="1:20" ht="25.5" customHeight="1">
      <c r="A2" s="178"/>
      <c r="B2" s="178"/>
      <c r="C2" s="178"/>
      <c r="D2" s="178"/>
      <c r="E2" s="178"/>
      <c r="F2" s="178"/>
      <c r="G2" s="178"/>
      <c r="H2" s="19"/>
      <c r="I2" s="19"/>
      <c r="J2" s="19"/>
      <c r="K2" s="19"/>
      <c r="L2" s="19"/>
      <c r="M2" s="19"/>
      <c r="N2" s="19"/>
      <c r="O2" s="19"/>
      <c r="P2" s="19"/>
      <c r="Q2" s="19"/>
      <c r="R2" s="19"/>
      <c r="S2" s="19"/>
      <c r="T2" s="19"/>
    </row>
    <row r="3" spans="1:20" ht="25.5" customHeight="1">
      <c r="A3" s="178" t="s">
        <v>495</v>
      </c>
      <c r="B3" s="178"/>
      <c r="C3" s="178"/>
      <c r="D3" s="178"/>
      <c r="E3" s="178"/>
      <c r="F3" s="178"/>
      <c r="G3" s="178"/>
      <c r="H3" s="21"/>
      <c r="I3" s="21"/>
      <c r="J3" s="21"/>
      <c r="K3" s="21"/>
      <c r="L3" s="21"/>
      <c r="M3" s="21"/>
      <c r="N3" s="21"/>
      <c r="O3" s="21"/>
      <c r="P3" s="21"/>
      <c r="Q3" s="21"/>
      <c r="R3" s="21"/>
      <c r="S3" s="21"/>
      <c r="T3" s="21"/>
    </row>
    <row r="4" spans="1:20" ht="25.5" customHeight="1">
      <c r="C4" s="91"/>
      <c r="D4" s="96" t="s">
        <v>476</v>
      </c>
      <c r="E4" s="181" t="str">
        <f>IF(男子選手!F6="","",男子選手!F6)</f>
        <v/>
      </c>
      <c r="F4" s="181"/>
      <c r="G4" s="181"/>
    </row>
    <row r="5" spans="1:20" ht="25.5" customHeight="1">
      <c r="C5" s="91"/>
      <c r="D5" s="96" t="s">
        <v>45</v>
      </c>
      <c r="E5" s="182" t="str">
        <f>IF(男子選手!F9="","",男子選手!F9)</f>
        <v/>
      </c>
      <c r="F5" s="182"/>
      <c r="G5" s="182"/>
    </row>
    <row r="6" spans="1:20" ht="25.5" customHeight="1">
      <c r="A6" s="21"/>
      <c r="P6" s="179"/>
      <c r="Q6" s="179"/>
      <c r="R6" s="179"/>
      <c r="S6" s="179"/>
      <c r="T6" s="179"/>
    </row>
    <row r="7" spans="1:20" ht="35.1" customHeight="1">
      <c r="A7" s="98" t="s">
        <v>477</v>
      </c>
      <c r="B7" s="98" t="s">
        <v>478</v>
      </c>
      <c r="C7" s="183" t="s">
        <v>479</v>
      </c>
      <c r="D7" s="184"/>
      <c r="E7" s="185" t="s">
        <v>52</v>
      </c>
      <c r="F7" s="184"/>
      <c r="G7" s="98" t="s">
        <v>480</v>
      </c>
    </row>
    <row r="8" spans="1:20" ht="35.1" customHeight="1">
      <c r="A8" s="98" t="s">
        <v>481</v>
      </c>
      <c r="B8" s="99"/>
      <c r="C8" s="100" t="str">
        <f>IF($B8="","",VLOOKUP($B8,男子選手!$C$15:$K$22,2,FALSE))</f>
        <v/>
      </c>
      <c r="D8" s="101" t="str">
        <f>IF($B8="","",VLOOKUP($B8,男子選手!$C$15:$K$22,3,FALSE))</f>
        <v/>
      </c>
      <c r="E8" s="100" t="str">
        <f>IF($B8="","",VLOOKUP($B8,男子選手!$C$15:$K$22,4,FALSE))</f>
        <v/>
      </c>
      <c r="F8" s="101" t="str">
        <f>IF($B8="","",VLOOKUP($B8,男子選手!$C$15:$K$22,5,FALSE))</f>
        <v/>
      </c>
      <c r="G8" s="102" t="str">
        <f>IF($B8="","",VLOOKUP($B8,男子選手!$C$15:$K$22,8,FALSE))</f>
        <v/>
      </c>
      <c r="H8" s="180" t="s">
        <v>496</v>
      </c>
    </row>
    <row r="9" spans="1:20" ht="35.1" customHeight="1">
      <c r="A9" s="98" t="s">
        <v>483</v>
      </c>
      <c r="B9" s="99"/>
      <c r="C9" s="100" t="str">
        <f>IF($B9="","",VLOOKUP($B9,男子選手!$C$15:$K$22,2,FALSE))</f>
        <v/>
      </c>
      <c r="D9" s="101" t="str">
        <f>IF($B9="","",VLOOKUP($B9,男子選手!$C$15:$K$22,3,FALSE))</f>
        <v/>
      </c>
      <c r="E9" s="100" t="str">
        <f>IF($B9="","",VLOOKUP($B9,男子選手!$C$15:$K$22,4,FALSE))</f>
        <v/>
      </c>
      <c r="F9" s="101" t="str">
        <f>IF($B9="","",VLOOKUP($B9,男子選手!$C$15:$K$22,5,FALSE))</f>
        <v/>
      </c>
      <c r="G9" s="102" t="str">
        <f>IF($B9="","",VLOOKUP($B9,男子選手!$C$15:$K$22,8,FALSE))</f>
        <v/>
      </c>
      <c r="H9" s="180"/>
    </row>
    <row r="10" spans="1:20" ht="35.1" customHeight="1">
      <c r="A10" s="98" t="s">
        <v>484</v>
      </c>
      <c r="B10" s="99"/>
      <c r="C10" s="100" t="str">
        <f>IF($B10="","",VLOOKUP($B10,男子選手!$C$15:$K$22,2,FALSE))</f>
        <v/>
      </c>
      <c r="D10" s="101" t="str">
        <f>IF($B10="","",VLOOKUP($B10,男子選手!$C$15:$K$22,3,FALSE))</f>
        <v/>
      </c>
      <c r="E10" s="100" t="str">
        <f>IF($B10="","",VLOOKUP($B10,男子選手!$C$15:$K$22,4,FALSE))</f>
        <v/>
      </c>
      <c r="F10" s="101" t="str">
        <f>IF($B10="","",VLOOKUP($B10,男子選手!$C$15:$K$22,5,FALSE))</f>
        <v/>
      </c>
      <c r="G10" s="102" t="str">
        <f>IF($B10="","",VLOOKUP($B10,男子選手!$C$15:$K$22,8,FALSE))</f>
        <v/>
      </c>
      <c r="H10" s="180"/>
    </row>
    <row r="11" spans="1:20" ht="35.1" customHeight="1">
      <c r="A11" s="98" t="s">
        <v>485</v>
      </c>
      <c r="B11" s="99"/>
      <c r="C11" s="100" t="str">
        <f>IF($B11="","",VLOOKUP($B11,男子選手!$C$15:$K$22,2,FALSE))</f>
        <v/>
      </c>
      <c r="D11" s="101" t="str">
        <f>IF($B11="","",VLOOKUP($B11,男子選手!$C$15:$K$22,3,FALSE))</f>
        <v/>
      </c>
      <c r="E11" s="100" t="str">
        <f>IF($B11="","",VLOOKUP($B11,男子選手!$C$15:$K$22,4,FALSE))</f>
        <v/>
      </c>
      <c r="F11" s="101" t="str">
        <f>IF($B11="","",VLOOKUP($B11,男子選手!$C$15:$K$22,5,FALSE))</f>
        <v/>
      </c>
      <c r="G11" s="102" t="str">
        <f>IF($B11="","",VLOOKUP($B11,男子選手!$C$15:$K$22,8,FALSE))</f>
        <v/>
      </c>
      <c r="H11" s="180"/>
    </row>
    <row r="12" spans="1:20" ht="35.1" customHeight="1">
      <c r="A12" s="98" t="s">
        <v>486</v>
      </c>
      <c r="B12" s="99"/>
      <c r="C12" s="100" t="str">
        <f>IF($B12="","",VLOOKUP($B12,男子選手!$C$15:$K$22,2,FALSE))</f>
        <v/>
      </c>
      <c r="D12" s="101" t="str">
        <f>IF($B12="","",VLOOKUP($B12,男子選手!$C$15:$K$22,3,FALSE))</f>
        <v/>
      </c>
      <c r="E12" s="100" t="str">
        <f>IF($B12="","",VLOOKUP($B12,男子選手!$C$15:$K$22,4,FALSE))</f>
        <v/>
      </c>
      <c r="F12" s="101" t="str">
        <f>IF($B12="","",VLOOKUP($B12,男子選手!$C$15:$K$22,5,FALSE))</f>
        <v/>
      </c>
      <c r="G12" s="102" t="str">
        <f>IF($B12="","",VLOOKUP($B12,男子選手!$C$15:$K$22,8,FALSE))</f>
        <v/>
      </c>
      <c r="H12" s="180"/>
    </row>
    <row r="13" spans="1:20" ht="25.5" customHeight="1">
      <c r="A13" s="23"/>
      <c r="B13" s="95"/>
      <c r="C13" s="23"/>
      <c r="D13" s="23"/>
      <c r="E13" s="23"/>
      <c r="F13" s="23"/>
      <c r="G13" s="23"/>
      <c r="H13" s="180"/>
    </row>
    <row r="14" spans="1:20" ht="35.1" customHeight="1">
      <c r="A14" s="107" t="s">
        <v>497</v>
      </c>
      <c r="B14" s="106" t="s">
        <v>478</v>
      </c>
      <c r="C14" s="183" t="s">
        <v>479</v>
      </c>
      <c r="D14" s="184"/>
      <c r="E14" s="185" t="s">
        <v>52</v>
      </c>
      <c r="F14" s="184"/>
      <c r="G14" s="98" t="s">
        <v>480</v>
      </c>
      <c r="H14" s="180"/>
    </row>
    <row r="15" spans="1:20" ht="35.1" customHeight="1">
      <c r="A15" s="103" t="s">
        <v>488</v>
      </c>
      <c r="B15" s="99"/>
      <c r="C15" s="100" t="str">
        <f>IF($B15="","",VLOOKUP($B15,男子選手!$C$15:$K$22,2,FALSE))</f>
        <v/>
      </c>
      <c r="D15" s="101" t="str">
        <f>IF($B15="","",VLOOKUP($B15,男子選手!$C$15:$K$22,3,FALSE))</f>
        <v/>
      </c>
      <c r="E15" s="100" t="str">
        <f>IF($B15="","",VLOOKUP($B15,男子選手!$C$15:$K$22,4,FALSE))</f>
        <v/>
      </c>
      <c r="F15" s="101" t="str">
        <f>IF($B15="","",VLOOKUP($B15,男子選手!$C$15:$K$22,5,FALSE))</f>
        <v/>
      </c>
      <c r="G15" s="102" t="str">
        <f>IF($B15="","",VLOOKUP($B15,男子選手!$C$15:$K$22,8,FALSE))</f>
        <v/>
      </c>
      <c r="H15" s="180"/>
    </row>
    <row r="16" spans="1:20" ht="35.1" customHeight="1">
      <c r="A16" s="103" t="s">
        <v>489</v>
      </c>
      <c r="B16" s="99"/>
      <c r="C16" s="100" t="str">
        <f>IF($B16="","",VLOOKUP($B16,男子選手!$C$15:$K$22,2,FALSE))</f>
        <v/>
      </c>
      <c r="D16" s="101" t="str">
        <f>IF($B16="","",VLOOKUP($B16,男子選手!$C$15:$K$22,3,FALSE))</f>
        <v/>
      </c>
      <c r="E16" s="100" t="str">
        <f>IF($B16="","",VLOOKUP($B16,男子選手!$C$15:$K$22,4,FALSE))</f>
        <v/>
      </c>
      <c r="F16" s="101" t="str">
        <f>IF($B16="","",VLOOKUP($B16,男子選手!$C$15:$K$22,5,FALSE))</f>
        <v/>
      </c>
      <c r="G16" s="102" t="str">
        <f>IF($B16="","",VLOOKUP($B16,男子選手!$C$15:$K$22,8,FALSE))</f>
        <v/>
      </c>
      <c r="H16" s="180"/>
    </row>
    <row r="17" spans="1:20" ht="35.1" customHeight="1">
      <c r="A17" s="103" t="s">
        <v>490</v>
      </c>
      <c r="B17" s="99"/>
      <c r="C17" s="100" t="str">
        <f>IF($B17="","",VLOOKUP($B17,男子選手!$C$15:$K$22,2,FALSE))</f>
        <v/>
      </c>
      <c r="D17" s="101" t="str">
        <f>IF($B17="","",VLOOKUP($B17,男子選手!$C$15:$K$22,3,FALSE))</f>
        <v/>
      </c>
      <c r="E17" s="100" t="str">
        <f>IF($B17="","",VLOOKUP($B17,男子選手!$C$15:$K$22,4,FALSE))</f>
        <v/>
      </c>
      <c r="F17" s="101" t="str">
        <f>IF($B17="","",VLOOKUP($B17,男子選手!$C$15:$K$22,5,FALSE))</f>
        <v/>
      </c>
      <c r="G17" s="102" t="str">
        <f>IF($B17="","",VLOOKUP($B17,男子選手!$C$15:$K$22,8,FALSE))</f>
        <v/>
      </c>
      <c r="H17" s="180"/>
    </row>
    <row r="18" spans="1:20" ht="25.5" customHeight="1">
      <c r="A18" s="24"/>
      <c r="B18" s="24"/>
      <c r="C18" s="24"/>
      <c r="D18" s="24"/>
      <c r="E18" s="24"/>
      <c r="F18" s="24"/>
      <c r="G18" s="24"/>
      <c r="H18" s="24"/>
      <c r="I18" s="24"/>
      <c r="J18" s="24"/>
      <c r="K18" s="24"/>
      <c r="L18" s="24"/>
      <c r="M18" s="24"/>
      <c r="N18" s="24"/>
      <c r="O18" s="24"/>
      <c r="P18" s="24"/>
      <c r="Q18" s="24"/>
      <c r="R18" s="24"/>
      <c r="S18" s="24"/>
      <c r="T18" s="24"/>
    </row>
    <row r="19" spans="1:20" ht="25.5" customHeight="1">
      <c r="A19" s="186" t="s">
        <v>559</v>
      </c>
      <c r="B19" s="186"/>
      <c r="C19" s="186"/>
      <c r="D19" s="186"/>
      <c r="E19" s="186"/>
      <c r="F19" s="186"/>
      <c r="G19" s="186"/>
      <c r="H19" s="25"/>
      <c r="I19" s="25"/>
      <c r="J19" s="25"/>
      <c r="K19" s="25"/>
      <c r="L19" s="25"/>
      <c r="M19" s="25"/>
      <c r="N19" s="25"/>
      <c r="O19" s="25"/>
      <c r="P19" s="25"/>
      <c r="Q19" s="25"/>
      <c r="R19" s="25"/>
      <c r="S19" s="25"/>
      <c r="T19" s="25"/>
    </row>
    <row r="20" spans="1:20" ht="25.5" customHeight="1">
      <c r="A20" s="186"/>
      <c r="B20" s="186"/>
      <c r="C20" s="186"/>
      <c r="D20" s="186"/>
      <c r="E20" s="186"/>
      <c r="F20" s="186"/>
      <c r="G20" s="186"/>
      <c r="H20" s="25"/>
      <c r="I20" s="25"/>
      <c r="J20" s="25"/>
      <c r="K20" s="25"/>
      <c r="L20" s="25"/>
      <c r="M20" s="25"/>
      <c r="N20" s="25"/>
      <c r="O20" s="25"/>
      <c r="P20" s="25"/>
      <c r="Q20" s="25"/>
      <c r="R20" s="25"/>
      <c r="S20" s="25"/>
      <c r="T20" s="25"/>
    </row>
    <row r="21" spans="1:20" ht="25.5" customHeight="1">
      <c r="A21" s="187" t="s">
        <v>491</v>
      </c>
      <c r="B21" s="187"/>
      <c r="C21" s="187"/>
      <c r="D21" s="187"/>
      <c r="E21" s="187"/>
      <c r="F21" s="187"/>
      <c r="G21" s="187"/>
      <c r="H21" s="25"/>
      <c r="I21" s="25"/>
      <c r="J21" s="25"/>
      <c r="K21" s="25"/>
      <c r="L21" s="25"/>
      <c r="M21" s="25"/>
      <c r="N21" s="25"/>
      <c r="O21" s="25"/>
      <c r="P21" s="25"/>
      <c r="Q21" s="25"/>
      <c r="R21" s="25"/>
      <c r="S21" s="25"/>
      <c r="T21" s="25"/>
    </row>
    <row r="22" spans="1:20" ht="35.1" customHeight="1">
      <c r="A22" s="188"/>
      <c r="B22" s="188"/>
      <c r="C22" s="94" t="s">
        <v>492</v>
      </c>
      <c r="D22" s="93" t="str">
        <f>IF(男子選手!K4="","",男子選手!K4)</f>
        <v/>
      </c>
      <c r="E22" s="92"/>
      <c r="F22" s="94" t="s">
        <v>493</v>
      </c>
      <c r="G22" s="94"/>
      <c r="H22" s="104" t="s">
        <v>494</v>
      </c>
      <c r="I22" s="24"/>
      <c r="J22" s="24"/>
      <c r="K22" s="24"/>
      <c r="L22" s="24"/>
      <c r="M22" s="24"/>
      <c r="N22" s="24"/>
      <c r="O22" s="24"/>
      <c r="P22" s="24"/>
      <c r="Q22" s="24"/>
      <c r="R22" s="24"/>
      <c r="S22" s="24"/>
      <c r="T22" s="24"/>
    </row>
    <row r="23" spans="1:20" ht="25.5" customHeight="1">
      <c r="A23" s="189"/>
      <c r="B23" s="189"/>
      <c r="C23" s="189"/>
      <c r="D23" s="189"/>
      <c r="E23" s="189"/>
      <c r="F23" s="189"/>
      <c r="G23" s="189"/>
      <c r="H23" s="189"/>
      <c r="I23" s="24"/>
      <c r="J23" s="24"/>
      <c r="K23" s="24"/>
      <c r="L23" s="24"/>
      <c r="M23" s="24"/>
      <c r="N23" s="24"/>
      <c r="O23" s="24"/>
      <c r="P23" s="24"/>
      <c r="Q23" s="24"/>
      <c r="R23" s="24"/>
      <c r="S23" s="24"/>
      <c r="T23" s="24"/>
    </row>
    <row r="24" spans="1:20" ht="25.5" customHeight="1">
      <c r="A24" s="24"/>
      <c r="B24" s="24"/>
      <c r="C24" s="24"/>
      <c r="D24" s="24"/>
      <c r="E24" s="24"/>
      <c r="F24" s="24"/>
      <c r="G24" s="24"/>
      <c r="H24" s="24"/>
      <c r="I24" s="24"/>
      <c r="J24" s="24"/>
      <c r="K24" s="24"/>
      <c r="L24" s="24"/>
      <c r="M24" s="24"/>
      <c r="N24" s="24"/>
      <c r="O24" s="24"/>
      <c r="P24" s="24"/>
      <c r="Q24" s="24"/>
      <c r="R24" s="24"/>
      <c r="S24" s="24"/>
      <c r="T24" s="24"/>
    </row>
    <row r="25" spans="1:20" ht="25.5" customHeight="1">
      <c r="A25" s="24"/>
      <c r="B25" s="179"/>
      <c r="C25" s="179"/>
      <c r="D25" s="179"/>
      <c r="E25" s="179"/>
      <c r="F25" s="179"/>
      <c r="G25" s="179"/>
      <c r="H25" s="179"/>
      <c r="I25" s="179"/>
      <c r="J25" s="179"/>
      <c r="K25" s="179"/>
      <c r="L25" s="179"/>
      <c r="M25" s="179"/>
      <c r="N25" s="179"/>
      <c r="O25" s="179"/>
      <c r="P25" s="179"/>
      <c r="Q25" s="179"/>
      <c r="R25" s="179"/>
      <c r="S25" s="179"/>
      <c r="T25" s="24"/>
    </row>
    <row r="26" spans="1:20" ht="25.5" customHeight="1">
      <c r="A26" s="24"/>
      <c r="B26" s="24"/>
      <c r="C26" s="24"/>
      <c r="D26" s="24"/>
      <c r="E26" s="24"/>
      <c r="F26" s="24"/>
      <c r="G26" s="24"/>
      <c r="H26" s="24"/>
      <c r="I26" s="24"/>
      <c r="J26" s="24"/>
      <c r="K26" s="24"/>
      <c r="L26" s="24"/>
      <c r="M26" s="24"/>
      <c r="N26" s="24"/>
      <c r="O26" s="24"/>
      <c r="P26" s="24"/>
      <c r="Q26" s="24"/>
      <c r="R26" s="24"/>
      <c r="S26" s="24"/>
      <c r="T26" s="24"/>
    </row>
    <row r="27" spans="1:20" ht="25.5" customHeight="1">
      <c r="A27" s="24"/>
      <c r="B27" s="24"/>
      <c r="C27" s="24"/>
      <c r="D27" s="24"/>
      <c r="E27" s="24"/>
      <c r="F27" s="24"/>
      <c r="G27" s="24"/>
      <c r="H27" s="24"/>
      <c r="I27" s="24"/>
      <c r="J27" s="24"/>
      <c r="K27" s="24"/>
      <c r="L27" s="24"/>
      <c r="M27" s="24"/>
      <c r="N27" s="24"/>
      <c r="O27" s="24"/>
      <c r="P27" s="24"/>
      <c r="Q27" s="24"/>
    </row>
    <row r="28" spans="1:20" ht="25.5" customHeight="1">
      <c r="A28" s="24"/>
      <c r="B28" s="24"/>
      <c r="C28" s="24"/>
      <c r="D28" s="24"/>
      <c r="E28" s="24"/>
      <c r="F28" s="24"/>
      <c r="G28" s="24"/>
      <c r="H28" s="24"/>
      <c r="I28" s="24"/>
      <c r="J28" s="24"/>
      <c r="K28" s="24"/>
      <c r="L28" s="24"/>
      <c r="M28" s="24"/>
      <c r="N28" s="24"/>
      <c r="O28" s="24"/>
      <c r="P28" s="24"/>
      <c r="Q28" s="24"/>
    </row>
  </sheetData>
  <sheetProtection selectLockedCells="1"/>
  <mergeCells count="16">
    <mergeCell ref="B25:S25"/>
    <mergeCell ref="A21:G21"/>
    <mergeCell ref="A22:B22"/>
    <mergeCell ref="H8:H17"/>
    <mergeCell ref="C14:D14"/>
    <mergeCell ref="E14:F14"/>
    <mergeCell ref="A19:G20"/>
    <mergeCell ref="A1:G1"/>
    <mergeCell ref="A2:G2"/>
    <mergeCell ref="A3:G3"/>
    <mergeCell ref="P6:T6"/>
    <mergeCell ref="A23:H23"/>
    <mergeCell ref="E4:G4"/>
    <mergeCell ref="E5:G5"/>
    <mergeCell ref="C7:D7"/>
    <mergeCell ref="E7:F7"/>
  </mergeCells>
  <phoneticPr fontId="2"/>
  <conditionalFormatting sqref="B8:B12">
    <cfRule type="containsBlanks" dxfId="1" priority="4" stopIfTrue="1">
      <formula>LEN(TRIM(B8))=0</formula>
    </cfRule>
  </conditionalFormatting>
  <conditionalFormatting sqref="B15:B17">
    <cfRule type="containsBlanks" dxfId="0" priority="1" stopIfTrue="1">
      <formula>LEN(TRIM(B15))=0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608C-DA9B-4B85-A0A8-F6C1D060C7D6}">
  <sheetPr>
    <tabColor theme="1" tint="0.499984740745262"/>
  </sheetPr>
  <dimension ref="A1:V27"/>
  <sheetViews>
    <sheetView view="pageBreakPreview" zoomScale="70" zoomScaleNormal="100" zoomScaleSheetLayoutView="70" workbookViewId="0">
      <selection activeCell="J1" sqref="J1"/>
    </sheetView>
  </sheetViews>
  <sheetFormatPr defaultColWidth="8.375" defaultRowHeight="30" customHeight="1"/>
  <cols>
    <col min="1" max="1" width="6.625" style="119" customWidth="1"/>
    <col min="2" max="7" width="8.375" style="119"/>
    <col min="8" max="8" width="6.625" style="119" customWidth="1"/>
    <col min="9" max="9" width="10" style="119" customWidth="1"/>
    <col min="10" max="16384" width="8.375" style="119"/>
  </cols>
  <sheetData>
    <row r="1" spans="1:22" ht="30" customHeight="1">
      <c r="A1" s="177" t="str">
        <f>男子選手!C1</f>
        <v>令和７年度 沖縄県高等学校新人体育大会</v>
      </c>
      <c r="B1" s="177"/>
      <c r="C1" s="177"/>
      <c r="D1" s="177"/>
      <c r="E1" s="177"/>
      <c r="F1" s="177"/>
      <c r="G1" s="177"/>
      <c r="H1" s="177"/>
      <c r="I1" s="177"/>
      <c r="J1" s="18"/>
      <c r="K1" s="18"/>
      <c r="L1" s="18"/>
      <c r="M1" s="18"/>
      <c r="N1" s="18"/>
      <c r="O1" s="18"/>
      <c r="P1" s="18"/>
      <c r="Q1" s="18"/>
      <c r="R1" s="18"/>
      <c r="S1" s="18"/>
      <c r="T1" s="18"/>
      <c r="U1" s="18"/>
      <c r="V1" s="18"/>
    </row>
    <row r="2" spans="1:22" ht="20.100000000000001" customHeight="1">
      <c r="A2" s="20"/>
      <c r="B2" s="20"/>
      <c r="C2" s="20"/>
      <c r="D2" s="20"/>
      <c r="E2" s="20"/>
      <c r="F2" s="20"/>
      <c r="G2" s="20"/>
      <c r="H2" s="20"/>
      <c r="I2" s="20"/>
      <c r="J2" s="20"/>
      <c r="K2" s="20"/>
      <c r="L2" s="20"/>
      <c r="M2" s="20"/>
      <c r="N2" s="20"/>
      <c r="O2" s="20"/>
      <c r="P2" s="20"/>
      <c r="Q2" s="20"/>
      <c r="R2" s="20"/>
      <c r="S2" s="20"/>
      <c r="T2" s="20"/>
      <c r="U2" s="20"/>
      <c r="V2" s="20"/>
    </row>
    <row r="3" spans="1:22" ht="30" customHeight="1">
      <c r="A3" s="178" t="s">
        <v>498</v>
      </c>
      <c r="B3" s="178"/>
      <c r="C3" s="178"/>
      <c r="D3" s="178"/>
      <c r="E3" s="178"/>
      <c r="F3" s="178"/>
      <c r="G3" s="178"/>
      <c r="H3" s="178"/>
      <c r="I3" s="178"/>
      <c r="J3" s="120"/>
      <c r="K3" s="120"/>
      <c r="L3" s="120"/>
      <c r="M3" s="120"/>
      <c r="N3" s="120"/>
      <c r="O3" s="120"/>
      <c r="P3" s="120"/>
      <c r="Q3" s="120"/>
      <c r="R3" s="120"/>
      <c r="S3" s="120"/>
      <c r="T3" s="120"/>
      <c r="U3" s="120"/>
      <c r="V3" s="120"/>
    </row>
    <row r="4" spans="1:22" ht="20.100000000000001" customHeight="1" thickBot="1">
      <c r="A4" s="23"/>
      <c r="B4" s="23"/>
      <c r="C4" s="23"/>
      <c r="D4" s="23"/>
      <c r="E4" s="23"/>
      <c r="F4" s="23"/>
      <c r="G4" s="23"/>
      <c r="H4" s="23"/>
      <c r="I4" s="34" t="s">
        <v>39</v>
      </c>
      <c r="J4" s="120"/>
      <c r="K4" s="120"/>
      <c r="L4" s="120"/>
      <c r="M4" s="120"/>
      <c r="N4" s="120"/>
      <c r="O4" s="120"/>
      <c r="P4" s="120"/>
      <c r="Q4" s="120"/>
      <c r="R4" s="120"/>
      <c r="S4" s="120"/>
      <c r="T4" s="120"/>
      <c r="U4" s="120"/>
      <c r="V4" s="120"/>
    </row>
    <row r="5" spans="1:22" ht="30" customHeight="1" thickBot="1">
      <c r="C5" s="96"/>
      <c r="D5" s="96" t="s">
        <v>476</v>
      </c>
      <c r="E5" s="181"/>
      <c r="F5" s="181"/>
      <c r="G5" s="181"/>
      <c r="H5" s="127"/>
      <c r="I5" s="33"/>
    </row>
    <row r="6" spans="1:22" ht="30" customHeight="1">
      <c r="C6" s="96"/>
      <c r="D6" s="96" t="s">
        <v>45</v>
      </c>
      <c r="E6" s="182"/>
      <c r="F6" s="182"/>
      <c r="G6" s="182"/>
      <c r="H6" s="128"/>
      <c r="I6" s="24"/>
    </row>
    <row r="7" spans="1:22" ht="20.100000000000001" customHeight="1">
      <c r="E7" s="129"/>
      <c r="R7" s="189"/>
      <c r="S7" s="189"/>
      <c r="T7" s="189"/>
      <c r="U7" s="189"/>
      <c r="V7" s="189"/>
    </row>
    <row r="8" spans="1:22" ht="20.100000000000001" customHeight="1">
      <c r="A8" s="146" t="s">
        <v>50</v>
      </c>
      <c r="B8" s="197" t="s">
        <v>51</v>
      </c>
      <c r="C8" s="198"/>
      <c r="D8" s="197" t="s">
        <v>52</v>
      </c>
      <c r="E8" s="198"/>
      <c r="F8" s="197" t="s">
        <v>53</v>
      </c>
      <c r="G8" s="198"/>
      <c r="H8" s="191" t="s">
        <v>54</v>
      </c>
      <c r="I8" s="191" t="s">
        <v>55</v>
      </c>
    </row>
    <row r="9" spans="1:22" ht="20.100000000000001" customHeight="1">
      <c r="A9" s="146"/>
      <c r="B9" s="124" t="s">
        <v>56</v>
      </c>
      <c r="C9" s="125" t="s">
        <v>57</v>
      </c>
      <c r="D9" s="124" t="s">
        <v>56</v>
      </c>
      <c r="E9" s="125" t="s">
        <v>57</v>
      </c>
      <c r="F9" s="124" t="s">
        <v>56</v>
      </c>
      <c r="G9" s="125" t="s">
        <v>57</v>
      </c>
      <c r="H9" s="191"/>
      <c r="I9" s="191"/>
    </row>
    <row r="10" spans="1:22" ht="39.950000000000003" customHeight="1">
      <c r="A10" s="103"/>
      <c r="B10" s="123"/>
      <c r="C10" s="122"/>
      <c r="D10" s="123"/>
      <c r="E10" s="122"/>
      <c r="F10" s="123"/>
      <c r="G10" s="122"/>
      <c r="H10" s="103"/>
      <c r="I10" s="126"/>
      <c r="J10" s="192"/>
    </row>
    <row r="11" spans="1:22" ht="30" customHeight="1">
      <c r="A11" s="130"/>
      <c r="B11" s="130"/>
      <c r="C11" s="130"/>
      <c r="D11" s="130"/>
      <c r="E11" s="130"/>
      <c r="F11" s="130"/>
      <c r="G11" s="130"/>
      <c r="H11" s="130"/>
      <c r="I11" s="131"/>
      <c r="J11" s="192"/>
    </row>
    <row r="12" spans="1:22" ht="30" customHeight="1">
      <c r="A12" s="130"/>
      <c r="B12" s="130"/>
      <c r="C12" s="130"/>
      <c r="D12" s="130"/>
      <c r="E12" s="130"/>
      <c r="F12" s="130"/>
      <c r="G12" s="130"/>
      <c r="H12" s="130"/>
      <c r="I12" s="131"/>
      <c r="J12" s="192"/>
    </row>
    <row r="13" spans="1:22" ht="30" customHeight="1">
      <c r="A13" s="132"/>
      <c r="B13" s="132"/>
      <c r="C13" s="132"/>
      <c r="D13" s="132"/>
      <c r="E13" s="132"/>
      <c r="F13" s="132"/>
      <c r="G13" s="132"/>
      <c r="H13" s="132"/>
      <c r="I13" s="133"/>
      <c r="J13" s="192"/>
    </row>
    <row r="14" spans="1:22" ht="20.100000000000001" customHeight="1">
      <c r="A14" s="193" t="s">
        <v>50</v>
      </c>
      <c r="B14" s="194" t="s">
        <v>51</v>
      </c>
      <c r="C14" s="195"/>
      <c r="D14" s="194" t="s">
        <v>52</v>
      </c>
      <c r="E14" s="195"/>
      <c r="F14" s="194" t="s">
        <v>53</v>
      </c>
      <c r="G14" s="195"/>
      <c r="H14" s="196" t="s">
        <v>54</v>
      </c>
      <c r="I14" s="196" t="s">
        <v>55</v>
      </c>
      <c r="J14" s="192"/>
    </row>
    <row r="15" spans="1:22" ht="20.100000000000001" customHeight="1">
      <c r="A15" s="146"/>
      <c r="B15" s="124" t="s">
        <v>56</v>
      </c>
      <c r="C15" s="125" t="s">
        <v>57</v>
      </c>
      <c r="D15" s="124" t="s">
        <v>56</v>
      </c>
      <c r="E15" s="125" t="s">
        <v>57</v>
      </c>
      <c r="F15" s="124" t="s">
        <v>56</v>
      </c>
      <c r="G15" s="125" t="s">
        <v>57</v>
      </c>
      <c r="H15" s="191"/>
      <c r="I15" s="191"/>
      <c r="J15" s="192"/>
    </row>
    <row r="16" spans="1:22" ht="39.950000000000003" customHeight="1">
      <c r="A16" s="134"/>
      <c r="B16" s="123"/>
      <c r="C16" s="122"/>
      <c r="D16" s="123"/>
      <c r="E16" s="122"/>
      <c r="F16" s="123"/>
      <c r="G16" s="122"/>
      <c r="H16" s="103"/>
      <c r="I16" s="126"/>
      <c r="J16" s="192"/>
    </row>
    <row r="17" spans="1:22" ht="30" customHeight="1">
      <c r="A17" s="121"/>
      <c r="B17" s="24"/>
      <c r="C17" s="24"/>
      <c r="D17" s="24"/>
      <c r="E17" s="24"/>
      <c r="F17" s="24"/>
      <c r="G17" s="24"/>
      <c r="H17" s="24"/>
      <c r="I17" s="24"/>
      <c r="J17" s="192"/>
    </row>
    <row r="18" spans="1:22" ht="30" customHeight="1">
      <c r="A18" s="135" t="s">
        <v>499</v>
      </c>
      <c r="B18" s="24"/>
      <c r="C18" s="24"/>
      <c r="D18" s="24"/>
      <c r="E18" s="24"/>
      <c r="F18" s="24"/>
      <c r="G18" s="24"/>
      <c r="H18" s="24"/>
      <c r="I18" s="24"/>
      <c r="J18" s="24"/>
      <c r="K18" s="24"/>
      <c r="L18" s="24"/>
      <c r="M18" s="24"/>
      <c r="N18" s="24"/>
      <c r="O18" s="24"/>
      <c r="P18" s="24"/>
      <c r="Q18" s="24"/>
      <c r="R18" s="24"/>
      <c r="S18" s="24"/>
      <c r="T18" s="24"/>
      <c r="U18" s="24"/>
      <c r="V18" s="24"/>
    </row>
    <row r="19" spans="1:22" ht="30" customHeight="1">
      <c r="A19" s="189"/>
      <c r="B19" s="189"/>
      <c r="C19" s="189"/>
      <c r="D19" s="189"/>
      <c r="E19" s="189"/>
      <c r="F19" s="189"/>
      <c r="G19" s="189"/>
      <c r="H19" s="189"/>
      <c r="I19" s="189"/>
      <c r="J19" s="24"/>
      <c r="K19" s="24"/>
      <c r="L19" s="24"/>
      <c r="M19" s="24"/>
      <c r="N19" s="24"/>
      <c r="O19" s="24"/>
      <c r="P19" s="24"/>
      <c r="Q19" s="24"/>
      <c r="R19" s="24"/>
      <c r="S19" s="24"/>
      <c r="T19" s="24"/>
      <c r="U19" s="24"/>
      <c r="V19" s="24"/>
    </row>
    <row r="20" spans="1:22" ht="30" customHeight="1">
      <c r="A20" s="189"/>
      <c r="B20" s="189"/>
      <c r="C20" s="189"/>
      <c r="D20" s="189"/>
      <c r="E20" s="189"/>
      <c r="F20" s="189"/>
      <c r="G20" s="189"/>
      <c r="H20" s="189"/>
      <c r="I20" s="189"/>
      <c r="J20" s="24"/>
      <c r="K20" s="24"/>
      <c r="L20" s="24"/>
      <c r="M20" s="24"/>
      <c r="N20" s="24"/>
      <c r="O20" s="24"/>
      <c r="P20" s="24"/>
      <c r="Q20" s="24"/>
      <c r="R20" s="24"/>
      <c r="S20" s="24"/>
    </row>
    <row r="21" spans="1:22" ht="30" customHeight="1">
      <c r="A21" s="189"/>
      <c r="B21" s="189"/>
      <c r="C21" s="189"/>
      <c r="D21" s="189"/>
      <c r="E21" s="189"/>
      <c r="F21" s="189"/>
      <c r="G21" s="189"/>
      <c r="H21" s="189"/>
      <c r="I21" s="189"/>
      <c r="J21" s="24"/>
      <c r="K21" s="24"/>
      <c r="L21" s="24"/>
      <c r="M21" s="24"/>
      <c r="N21" s="24"/>
      <c r="O21" s="24"/>
      <c r="P21" s="24"/>
      <c r="Q21" s="24"/>
      <c r="R21" s="24"/>
      <c r="S21" s="24"/>
    </row>
    <row r="22" spans="1:22" ht="30" customHeight="1">
      <c r="A22" s="189"/>
      <c r="B22" s="189"/>
      <c r="C22" s="189"/>
      <c r="D22" s="189"/>
      <c r="E22" s="189"/>
      <c r="F22" s="189"/>
      <c r="G22" s="189"/>
      <c r="H22" s="189"/>
      <c r="I22" s="189"/>
    </row>
    <row r="23" spans="1:22" ht="30" customHeight="1">
      <c r="A23" s="189"/>
      <c r="B23" s="189"/>
      <c r="C23" s="189"/>
      <c r="D23" s="189"/>
      <c r="E23" s="189"/>
      <c r="F23" s="189"/>
      <c r="G23" s="189"/>
      <c r="H23" s="189"/>
      <c r="I23" s="189"/>
    </row>
    <row r="24" spans="1:22" ht="30" customHeight="1">
      <c r="A24" s="189"/>
      <c r="B24" s="189"/>
      <c r="C24" s="189"/>
      <c r="D24" s="189"/>
      <c r="E24" s="189"/>
      <c r="F24" s="189"/>
      <c r="G24" s="189"/>
      <c r="H24" s="189"/>
      <c r="I24" s="189"/>
    </row>
    <row r="25" spans="1:22" ht="30" customHeight="1">
      <c r="A25" s="189"/>
      <c r="B25" s="189"/>
      <c r="C25" s="189"/>
      <c r="D25" s="189"/>
      <c r="E25" s="189"/>
      <c r="F25" s="189"/>
      <c r="G25" s="189"/>
      <c r="H25" s="189"/>
      <c r="I25" s="189"/>
    </row>
    <row r="26" spans="1:22" ht="30" customHeight="1">
      <c r="A26" s="24"/>
      <c r="B26" s="24"/>
      <c r="C26" s="24"/>
      <c r="D26" s="24"/>
      <c r="E26" s="24"/>
      <c r="F26" s="24"/>
      <c r="G26" s="24"/>
      <c r="H26" s="24"/>
      <c r="I26" s="24"/>
    </row>
    <row r="27" spans="1:22" s="120" customFormat="1" ht="30" customHeight="1">
      <c r="A27" s="190" t="s">
        <v>500</v>
      </c>
      <c r="B27" s="190"/>
      <c r="C27" s="190"/>
      <c r="D27" s="190"/>
      <c r="E27" s="190"/>
      <c r="F27" s="190"/>
      <c r="G27" s="190"/>
      <c r="H27" s="190"/>
      <c r="I27" s="190"/>
    </row>
  </sheetData>
  <sheetProtection selectLockedCells="1"/>
  <mergeCells count="26">
    <mergeCell ref="A1:I1"/>
    <mergeCell ref="A3:I3"/>
    <mergeCell ref="E5:G5"/>
    <mergeCell ref="E6:G6"/>
    <mergeCell ref="R7:V7"/>
    <mergeCell ref="I8:I9"/>
    <mergeCell ref="J10:J17"/>
    <mergeCell ref="A14:A15"/>
    <mergeCell ref="B14:C14"/>
    <mergeCell ref="D14:E14"/>
    <mergeCell ref="F14:G14"/>
    <mergeCell ref="H14:H15"/>
    <mergeCell ref="I14:I15"/>
    <mergeCell ref="A8:A9"/>
    <mergeCell ref="B8:C8"/>
    <mergeCell ref="D8:E8"/>
    <mergeCell ref="F8:G8"/>
    <mergeCell ref="H8:H9"/>
    <mergeCell ref="A25:I25"/>
    <mergeCell ref="A27:I27"/>
    <mergeCell ref="A19:I19"/>
    <mergeCell ref="A20:I20"/>
    <mergeCell ref="A21:I21"/>
    <mergeCell ref="A22:I22"/>
    <mergeCell ref="A23:I23"/>
    <mergeCell ref="A24:I24"/>
  </mergeCells>
  <phoneticPr fontId="2"/>
  <printOptions horizontalCentered="1"/>
  <pageMargins left="0.98425196850393704" right="0.98425196850393704" top="0.98425196850393704" bottom="0.59055118110236227" header="0.39370078740157483"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9"/>
  <sheetViews>
    <sheetView zoomScale="60" zoomScaleNormal="60" workbookViewId="0">
      <selection activeCell="AA1" sqref="AA1"/>
    </sheetView>
  </sheetViews>
  <sheetFormatPr defaultColWidth="9" defaultRowHeight="14.25"/>
  <cols>
    <col min="1" max="1" width="4.5" style="1" customWidth="1"/>
    <col min="2" max="2" width="11.375" style="1" customWidth="1"/>
    <col min="3" max="5" width="12.125" style="1" customWidth="1"/>
    <col min="6" max="8" width="7.125" style="1" customWidth="1"/>
    <col min="9" max="9" width="10.625" style="1" customWidth="1"/>
    <col min="10" max="10" width="7.5" style="1" customWidth="1"/>
    <col min="11" max="11" width="11" style="1" customWidth="1"/>
    <col min="12" max="22" width="6.375" style="1" customWidth="1"/>
    <col min="23" max="23" width="6.75" style="1" customWidth="1"/>
    <col min="24" max="16384" width="9" style="1"/>
  </cols>
  <sheetData>
    <row r="1" spans="1:23">
      <c r="A1" s="1" t="s">
        <v>501</v>
      </c>
      <c r="B1" s="1" t="s">
        <v>502</v>
      </c>
      <c r="C1" s="1" t="s">
        <v>503</v>
      </c>
      <c r="D1" s="1" t="s">
        <v>504</v>
      </c>
      <c r="E1" s="1" t="s">
        <v>505</v>
      </c>
      <c r="F1" s="1" t="s">
        <v>506</v>
      </c>
      <c r="G1" s="1" t="s">
        <v>507</v>
      </c>
      <c r="H1" s="1" t="s">
        <v>508</v>
      </c>
      <c r="I1" s="1" t="s">
        <v>509</v>
      </c>
      <c r="J1" s="1" t="s">
        <v>510</v>
      </c>
      <c r="K1" s="1" t="s">
        <v>511</v>
      </c>
      <c r="M1" s="1" t="s">
        <v>512</v>
      </c>
      <c r="N1" s="1" t="s">
        <v>513</v>
      </c>
      <c r="O1" s="1" t="s">
        <v>514</v>
      </c>
      <c r="P1" s="1" t="s">
        <v>515</v>
      </c>
      <c r="Q1" s="1" t="s">
        <v>516</v>
      </c>
      <c r="R1" s="1" t="s">
        <v>517</v>
      </c>
      <c r="S1" s="1" t="s">
        <v>518</v>
      </c>
      <c r="T1" s="1" t="s">
        <v>519</v>
      </c>
      <c r="U1" s="1" t="s">
        <v>520</v>
      </c>
      <c r="V1" s="1" t="s">
        <v>521</v>
      </c>
      <c r="W1" s="1" t="s">
        <v>522</v>
      </c>
    </row>
    <row r="2" spans="1:23">
      <c r="A2" s="1">
        <v>1</v>
      </c>
      <c r="B2" s="2">
        <f>470000000+男子選手!$K$4*1000+1000000+data!A2</f>
        <v>471000001</v>
      </c>
      <c r="C2" s="3" t="str">
        <f>男子選手!D15&amp;"　"&amp;男子選手!E15&amp;"("&amp;男子選手!J15&amp;")"</f>
        <v>　()</v>
      </c>
      <c r="D2" s="2" t="str">
        <f>男子選手!F15&amp;"　"&amp;男子選手!G15</f>
        <v>　</v>
      </c>
      <c r="E2" s="2" t="str">
        <f>男子選手!H15&amp;" "&amp;男子選手!I15</f>
        <v xml:space="preserve"> </v>
      </c>
      <c r="F2" s="2" t="str">
        <f>IF(男子選手!J15="","",男子選手!J15)</f>
        <v/>
      </c>
      <c r="G2" s="2">
        <v>1</v>
      </c>
      <c r="H2" s="2">
        <f>男子選手!$K$4</f>
        <v>0</v>
      </c>
      <c r="I2" s="2">
        <f>470000+男子選手!$K$4</f>
        <v>470000</v>
      </c>
      <c r="J2" s="2">
        <v>47</v>
      </c>
      <c r="K2" s="2">
        <v>17200</v>
      </c>
      <c r="M2" s="1">
        <f>男子選手!K4</f>
        <v>0</v>
      </c>
      <c r="N2" s="1" t="str">
        <f>男子選手!F6</f>
        <v/>
      </c>
      <c r="O2" s="1">
        <f>男子選手!F9</f>
        <v>0</v>
      </c>
      <c r="P2" s="1" t="str">
        <f>C2</f>
        <v>　()</v>
      </c>
      <c r="Q2" s="1" t="str">
        <f>C3</f>
        <v>　()</v>
      </c>
      <c r="R2" s="1" t="str">
        <f>C4</f>
        <v>　()</v>
      </c>
      <c r="S2" s="1" t="str">
        <f>C5</f>
        <v>　()</v>
      </c>
      <c r="T2" s="1" t="str">
        <f>C6</f>
        <v>　()</v>
      </c>
      <c r="U2" s="1" t="str">
        <f>C7</f>
        <v>　()</v>
      </c>
      <c r="V2" s="1" t="str">
        <f>C8</f>
        <v>　()</v>
      </c>
      <c r="W2" s="1" t="str">
        <f>C9</f>
        <v>　()</v>
      </c>
    </row>
    <row r="3" spans="1:23">
      <c r="A3" s="1">
        <v>2</v>
      </c>
      <c r="B3" s="2">
        <f>470000000+男子選手!$K$4*1000+1000000+data!A3</f>
        <v>471000002</v>
      </c>
      <c r="C3" s="3" t="str">
        <f>男子選手!D16&amp;"　"&amp;男子選手!E16&amp;"("&amp;男子選手!J16&amp;")"</f>
        <v>　()</v>
      </c>
      <c r="D3" s="2" t="str">
        <f>男子選手!F16&amp;"　"&amp;男子選手!G16</f>
        <v>　</v>
      </c>
      <c r="E3" s="2" t="str">
        <f>男子選手!H16&amp;" "&amp;男子選手!I16</f>
        <v xml:space="preserve"> </v>
      </c>
      <c r="F3" s="2" t="str">
        <f>IF(男子選手!J16="","",男子選手!J16)</f>
        <v/>
      </c>
      <c r="G3" s="2">
        <v>1</v>
      </c>
      <c r="H3" s="2">
        <f>男子選手!$K$4</f>
        <v>0</v>
      </c>
      <c r="I3" s="2">
        <f>470000+男子選手!$K$4</f>
        <v>470000</v>
      </c>
      <c r="J3" s="2">
        <v>47</v>
      </c>
      <c r="K3" s="2">
        <v>17200</v>
      </c>
    </row>
    <row r="4" spans="1:23">
      <c r="A4" s="1">
        <v>3</v>
      </c>
      <c r="B4" s="2">
        <f>470000000+男子選手!$K$4*1000+1000000+data!A4</f>
        <v>471000003</v>
      </c>
      <c r="C4" s="3" t="str">
        <f>男子選手!D17&amp;"　"&amp;男子選手!E17&amp;"("&amp;男子選手!J17&amp;")"</f>
        <v>　()</v>
      </c>
      <c r="D4" s="2" t="str">
        <f>男子選手!F17&amp;"　"&amp;男子選手!G17</f>
        <v>　</v>
      </c>
      <c r="E4" s="2" t="str">
        <f>男子選手!H17&amp;" "&amp;男子選手!I17</f>
        <v xml:space="preserve"> </v>
      </c>
      <c r="F4" s="2" t="str">
        <f>IF(男子選手!J17="","",男子選手!J17)</f>
        <v/>
      </c>
      <c r="G4" s="2">
        <v>1</v>
      </c>
      <c r="H4" s="2">
        <f>男子選手!$K$4</f>
        <v>0</v>
      </c>
      <c r="I4" s="2">
        <f>470000+男子選手!$K$4</f>
        <v>470000</v>
      </c>
      <c r="J4" s="2">
        <v>47</v>
      </c>
      <c r="K4" s="2">
        <v>17200</v>
      </c>
    </row>
    <row r="5" spans="1:23">
      <c r="A5" s="1">
        <v>4</v>
      </c>
      <c r="B5" s="2">
        <f>470000000+男子選手!$K$4*1000+1000000+data!A5</f>
        <v>471000004</v>
      </c>
      <c r="C5" s="3" t="str">
        <f>男子選手!D18&amp;"　"&amp;男子選手!E18&amp;"("&amp;男子選手!J18&amp;")"</f>
        <v>　()</v>
      </c>
      <c r="D5" s="2" t="str">
        <f>男子選手!F18&amp;"　"&amp;男子選手!G18</f>
        <v>　</v>
      </c>
      <c r="E5" s="2" t="str">
        <f>男子選手!H18&amp;" "&amp;男子選手!I18</f>
        <v xml:space="preserve"> </v>
      </c>
      <c r="F5" s="2" t="str">
        <f>IF(男子選手!J18="","",男子選手!J18)</f>
        <v/>
      </c>
      <c r="G5" s="2">
        <v>1</v>
      </c>
      <c r="H5" s="2">
        <f>男子選手!$K$4</f>
        <v>0</v>
      </c>
      <c r="I5" s="2">
        <f>470000+男子選手!$K$4</f>
        <v>470000</v>
      </c>
      <c r="J5" s="2">
        <v>47</v>
      </c>
      <c r="K5" s="2">
        <v>17200</v>
      </c>
    </row>
    <row r="6" spans="1:23">
      <c r="A6" s="1">
        <v>5</v>
      </c>
      <c r="B6" s="2">
        <f>470000000+男子選手!$K$4*1000+1000000+data!A6</f>
        <v>471000005</v>
      </c>
      <c r="C6" s="3" t="str">
        <f>男子選手!D19&amp;"　"&amp;男子選手!E19&amp;"("&amp;男子選手!J19&amp;")"</f>
        <v>　()</v>
      </c>
      <c r="D6" s="2" t="str">
        <f>男子選手!F19&amp;"　"&amp;男子選手!G19</f>
        <v>　</v>
      </c>
      <c r="E6" s="2" t="str">
        <f>男子選手!H19&amp;" "&amp;男子選手!I19</f>
        <v xml:space="preserve"> </v>
      </c>
      <c r="F6" s="2" t="str">
        <f>IF(男子選手!J19="","",男子選手!J19)</f>
        <v/>
      </c>
      <c r="G6" s="2">
        <v>1</v>
      </c>
      <c r="H6" s="2">
        <f>男子選手!$K$4</f>
        <v>0</v>
      </c>
      <c r="I6" s="2">
        <f>470000+男子選手!$K$4</f>
        <v>470000</v>
      </c>
      <c r="J6" s="2">
        <v>47</v>
      </c>
      <c r="K6" s="2">
        <v>17200</v>
      </c>
    </row>
    <row r="7" spans="1:23">
      <c r="A7" s="1">
        <v>6</v>
      </c>
      <c r="B7" s="2">
        <f>470000000+男子選手!$K$4*1000+1000000+data!A7</f>
        <v>471000006</v>
      </c>
      <c r="C7" s="3" t="str">
        <f>男子選手!D20&amp;"　"&amp;男子選手!E20&amp;"("&amp;男子選手!J20&amp;")"</f>
        <v>　()</v>
      </c>
      <c r="D7" s="2" t="str">
        <f>男子選手!F20&amp;"　"&amp;男子選手!G20</f>
        <v>　</v>
      </c>
      <c r="E7" s="2" t="str">
        <f>男子選手!H20&amp;" "&amp;男子選手!I20</f>
        <v xml:space="preserve"> </v>
      </c>
      <c r="F7" s="2" t="str">
        <f>IF(男子選手!J20="","",男子選手!J20)</f>
        <v/>
      </c>
      <c r="G7" s="2">
        <v>1</v>
      </c>
      <c r="H7" s="2">
        <f>男子選手!$K$4</f>
        <v>0</v>
      </c>
      <c r="I7" s="2">
        <f>470000+男子選手!$K$4</f>
        <v>470000</v>
      </c>
      <c r="J7" s="2">
        <v>47</v>
      </c>
      <c r="K7" s="2">
        <v>17200</v>
      </c>
    </row>
    <row r="8" spans="1:23">
      <c r="A8" s="1">
        <v>7</v>
      </c>
      <c r="B8" s="2">
        <f>470000000+男子選手!$K$4*1000+1000000+data!A8</f>
        <v>471000007</v>
      </c>
      <c r="C8" s="3" t="str">
        <f>男子選手!D21&amp;"　"&amp;男子選手!E21&amp;"("&amp;男子選手!J21&amp;")"</f>
        <v>　()</v>
      </c>
      <c r="D8" s="2" t="str">
        <f>男子選手!F21&amp;"　"&amp;男子選手!G21</f>
        <v>　</v>
      </c>
      <c r="E8" s="2" t="str">
        <f>男子選手!H21&amp;" "&amp;男子選手!I21</f>
        <v xml:space="preserve"> </v>
      </c>
      <c r="F8" s="2" t="str">
        <f>IF(男子選手!J21="","",男子選手!J21)</f>
        <v/>
      </c>
      <c r="G8" s="2">
        <v>1</v>
      </c>
      <c r="H8" s="2">
        <f>男子選手!$K$4</f>
        <v>0</v>
      </c>
      <c r="I8" s="2">
        <f>470000+男子選手!$K$4</f>
        <v>470000</v>
      </c>
      <c r="J8" s="2">
        <v>47</v>
      </c>
      <c r="K8" s="2">
        <v>17200</v>
      </c>
    </row>
    <row r="9" spans="1:23">
      <c r="A9" s="1">
        <v>8</v>
      </c>
      <c r="B9" s="2">
        <f>470000000+男子選手!$K$4*1000+1000000+data!A9</f>
        <v>471000008</v>
      </c>
      <c r="C9" s="3" t="str">
        <f>男子選手!D22&amp;"　"&amp;男子選手!E22&amp;"("&amp;男子選手!J22&amp;")"</f>
        <v>　()</v>
      </c>
      <c r="D9" s="2" t="str">
        <f>男子選手!F22&amp;"　"&amp;男子選手!G22</f>
        <v>　</v>
      </c>
      <c r="E9" s="2" t="str">
        <f>男子選手!H22&amp;" "&amp;男子選手!I22</f>
        <v xml:space="preserve"> </v>
      </c>
      <c r="F9" s="2" t="str">
        <f>IF(男子選手!J22="","",男子選手!J22)</f>
        <v/>
      </c>
      <c r="G9" s="2">
        <v>1</v>
      </c>
      <c r="H9" s="2">
        <f>男子選手!$K$4</f>
        <v>0</v>
      </c>
      <c r="I9" s="2">
        <f>470000+男子選手!$K$4</f>
        <v>470000</v>
      </c>
      <c r="J9" s="2">
        <v>47</v>
      </c>
      <c r="K9" s="2">
        <v>17200</v>
      </c>
    </row>
    <row r="11" spans="1:23">
      <c r="A11" s="1" t="s">
        <v>501</v>
      </c>
      <c r="B11" s="1" t="s">
        <v>502</v>
      </c>
      <c r="C11" s="1" t="s">
        <v>503</v>
      </c>
      <c r="D11" s="1" t="s">
        <v>504</v>
      </c>
      <c r="E11" s="1" t="s">
        <v>505</v>
      </c>
      <c r="F11" s="1" t="s">
        <v>506</v>
      </c>
      <c r="G11" s="1" t="s">
        <v>507</v>
      </c>
      <c r="H11" s="1" t="s">
        <v>508</v>
      </c>
      <c r="I11" s="1" t="s">
        <v>509</v>
      </c>
      <c r="J11" s="1" t="s">
        <v>510</v>
      </c>
      <c r="K11" s="1" t="s">
        <v>511</v>
      </c>
      <c r="M11" s="1" t="s">
        <v>512</v>
      </c>
      <c r="N11" s="1" t="s">
        <v>513</v>
      </c>
      <c r="O11" s="1" t="s">
        <v>514</v>
      </c>
      <c r="P11" s="1" t="s">
        <v>515</v>
      </c>
      <c r="Q11" s="1" t="s">
        <v>516</v>
      </c>
      <c r="R11" s="1" t="s">
        <v>517</v>
      </c>
      <c r="S11" s="1" t="s">
        <v>518</v>
      </c>
      <c r="T11" s="1" t="s">
        <v>519</v>
      </c>
      <c r="U11" s="1" t="s">
        <v>520</v>
      </c>
      <c r="V11" s="1" t="s">
        <v>521</v>
      </c>
      <c r="W11" s="1" t="s">
        <v>522</v>
      </c>
    </row>
    <row r="12" spans="1:23">
      <c r="A12" s="1">
        <v>1</v>
      </c>
      <c r="B12" s="26">
        <f>470000000+女子選手!$K$4*1000+2000000+data!A12</f>
        <v>472000001</v>
      </c>
      <c r="C12" s="27" t="str">
        <f>女子選手!D15&amp;"　"&amp;女子選手!E15&amp;"("&amp;女子選手!J15&amp;")"</f>
        <v>　()</v>
      </c>
      <c r="D12" s="26" t="str">
        <f>女子選手!F15&amp;"　"&amp;女子選手!G15</f>
        <v>　</v>
      </c>
      <c r="E12" s="26" t="str">
        <f>女子選手!H15&amp;" "&amp;女子選手!I15</f>
        <v xml:space="preserve"> </v>
      </c>
      <c r="F12" s="26" t="str">
        <f>IF(女子選手!J15="","",女子選手!J15)</f>
        <v/>
      </c>
      <c r="G12" s="26">
        <v>2</v>
      </c>
      <c r="H12" s="26">
        <f>女子選手!$K$4</f>
        <v>0</v>
      </c>
      <c r="I12" s="26">
        <f>470000+女子選手!$K$4</f>
        <v>470000</v>
      </c>
      <c r="J12" s="26">
        <v>47</v>
      </c>
      <c r="K12" s="26">
        <v>17200</v>
      </c>
      <c r="M12" s="1">
        <f>女子選手!K4</f>
        <v>0</v>
      </c>
      <c r="N12" s="1" t="str">
        <f>女子選手!F6</f>
        <v/>
      </c>
      <c r="O12" s="1">
        <f>女子選手!F9</f>
        <v>0</v>
      </c>
      <c r="P12" s="1" t="str">
        <f>C12</f>
        <v>　()</v>
      </c>
      <c r="Q12" s="1" t="str">
        <f>C13</f>
        <v>　()</v>
      </c>
      <c r="R12" s="1" t="str">
        <f>C14</f>
        <v>　()</v>
      </c>
      <c r="S12" s="1" t="str">
        <f>C15</f>
        <v>　()</v>
      </c>
      <c r="T12" s="1" t="str">
        <f>C16</f>
        <v>　()</v>
      </c>
      <c r="U12" s="1" t="str">
        <f>C17</f>
        <v>　()</v>
      </c>
      <c r="V12" s="1" t="str">
        <f>C18</f>
        <v>　()</v>
      </c>
      <c r="W12" s="1" t="str">
        <f>C19</f>
        <v>　()</v>
      </c>
    </row>
    <row r="13" spans="1:23">
      <c r="A13" s="1">
        <v>2</v>
      </c>
      <c r="B13" s="26">
        <f>470000000+女子選手!$K$4*1000+2000000+data!A13</f>
        <v>472000002</v>
      </c>
      <c r="C13" s="27" t="str">
        <f>女子選手!D16&amp;"　"&amp;女子選手!E16&amp;"("&amp;女子選手!J16&amp;")"</f>
        <v>　()</v>
      </c>
      <c r="D13" s="26" t="str">
        <f>女子選手!F16&amp;" "&amp;女子選手!G16</f>
        <v xml:space="preserve"> </v>
      </c>
      <c r="E13" s="26" t="str">
        <f>女子選手!H16&amp;" "&amp;女子選手!I16</f>
        <v xml:space="preserve"> </v>
      </c>
      <c r="F13" s="26" t="str">
        <f>IF(女子選手!J16="","",女子選手!J16)</f>
        <v/>
      </c>
      <c r="G13" s="26">
        <v>2</v>
      </c>
      <c r="H13" s="26">
        <f>女子選手!$K$4</f>
        <v>0</v>
      </c>
      <c r="I13" s="26">
        <f>470000+女子選手!$K$4</f>
        <v>470000</v>
      </c>
      <c r="J13" s="26">
        <v>47</v>
      </c>
      <c r="K13" s="26">
        <v>17200</v>
      </c>
    </row>
    <row r="14" spans="1:23">
      <c r="A14" s="1">
        <v>3</v>
      </c>
      <c r="B14" s="26">
        <f>470000000+女子選手!$K$4*1000+2000000+data!A14</f>
        <v>472000003</v>
      </c>
      <c r="C14" s="27" t="str">
        <f>女子選手!D17&amp;"　"&amp;女子選手!E17&amp;"("&amp;女子選手!J17&amp;")"</f>
        <v>　()</v>
      </c>
      <c r="D14" s="26" t="str">
        <f>女子選手!F17&amp;" "&amp;女子選手!G17</f>
        <v xml:space="preserve"> </v>
      </c>
      <c r="E14" s="26" t="str">
        <f>女子選手!H17&amp;" "&amp;女子選手!I17</f>
        <v xml:space="preserve"> </v>
      </c>
      <c r="F14" s="26" t="str">
        <f>IF(女子選手!J17="","",女子選手!J17)</f>
        <v/>
      </c>
      <c r="G14" s="26">
        <v>2</v>
      </c>
      <c r="H14" s="26">
        <f>女子選手!$K$4</f>
        <v>0</v>
      </c>
      <c r="I14" s="26">
        <f>470000+女子選手!$K$4</f>
        <v>470000</v>
      </c>
      <c r="J14" s="26">
        <v>47</v>
      </c>
      <c r="K14" s="26">
        <v>17200</v>
      </c>
    </row>
    <row r="15" spans="1:23">
      <c r="A15" s="1">
        <v>4</v>
      </c>
      <c r="B15" s="26">
        <f>470000000+女子選手!$K$4*1000+2000000+data!A15</f>
        <v>472000004</v>
      </c>
      <c r="C15" s="27" t="str">
        <f>女子選手!D18&amp;"　"&amp;女子選手!E18&amp;"("&amp;女子選手!J18&amp;")"</f>
        <v>　()</v>
      </c>
      <c r="D15" s="26" t="str">
        <f>女子選手!F18&amp;" "&amp;女子選手!G18</f>
        <v xml:space="preserve"> </v>
      </c>
      <c r="E15" s="26" t="str">
        <f>女子選手!H18&amp;" "&amp;女子選手!I18</f>
        <v xml:space="preserve"> </v>
      </c>
      <c r="F15" s="26" t="str">
        <f>IF(女子選手!J18="","",女子選手!J18)</f>
        <v/>
      </c>
      <c r="G15" s="26">
        <v>2</v>
      </c>
      <c r="H15" s="26">
        <f>女子選手!$K$4</f>
        <v>0</v>
      </c>
      <c r="I15" s="26">
        <f>470000+女子選手!$K$4</f>
        <v>470000</v>
      </c>
      <c r="J15" s="26">
        <v>47</v>
      </c>
      <c r="K15" s="26">
        <v>17200</v>
      </c>
    </row>
    <row r="16" spans="1:23">
      <c r="A16" s="1">
        <v>5</v>
      </c>
      <c r="B16" s="26">
        <f>470000000+女子選手!$K$4*1000+2000000+data!A16</f>
        <v>472000005</v>
      </c>
      <c r="C16" s="27" t="str">
        <f>女子選手!D19&amp;"　"&amp;女子選手!E19&amp;"("&amp;女子選手!J19&amp;")"</f>
        <v>　()</v>
      </c>
      <c r="D16" s="26" t="str">
        <f>女子選手!F19&amp;" "&amp;女子選手!G19</f>
        <v xml:space="preserve"> </v>
      </c>
      <c r="E16" s="26" t="str">
        <f>女子選手!H19&amp;" "&amp;女子選手!I19</f>
        <v xml:space="preserve"> </v>
      </c>
      <c r="F16" s="26" t="str">
        <f>IF(女子選手!J19="","",女子選手!J19)</f>
        <v/>
      </c>
      <c r="G16" s="26">
        <v>2</v>
      </c>
      <c r="H16" s="26">
        <f>女子選手!$K$4</f>
        <v>0</v>
      </c>
      <c r="I16" s="26">
        <f>470000+女子選手!$K$4</f>
        <v>470000</v>
      </c>
      <c r="J16" s="26">
        <v>47</v>
      </c>
      <c r="K16" s="26">
        <v>17200</v>
      </c>
    </row>
    <row r="17" spans="1:11">
      <c r="A17" s="1">
        <v>6</v>
      </c>
      <c r="B17" s="26">
        <f>470000000+女子選手!$K$4*1000+2000000+data!A17</f>
        <v>472000006</v>
      </c>
      <c r="C17" s="27" t="str">
        <f>女子選手!D20&amp;"　"&amp;女子選手!E20&amp;"("&amp;女子選手!J20&amp;")"</f>
        <v>　()</v>
      </c>
      <c r="D17" s="26" t="str">
        <f>女子選手!F20&amp;" "&amp;女子選手!G20</f>
        <v xml:space="preserve"> </v>
      </c>
      <c r="E17" s="26" t="str">
        <f>女子選手!H20&amp;" "&amp;女子選手!I20</f>
        <v xml:space="preserve"> </v>
      </c>
      <c r="F17" s="26" t="str">
        <f>IF(女子選手!J20="","",女子選手!J20)</f>
        <v/>
      </c>
      <c r="G17" s="26">
        <v>2</v>
      </c>
      <c r="H17" s="26">
        <f>女子選手!$K$4</f>
        <v>0</v>
      </c>
      <c r="I17" s="26">
        <f>470000+女子選手!$K$4</f>
        <v>470000</v>
      </c>
      <c r="J17" s="26">
        <v>47</v>
      </c>
      <c r="K17" s="26">
        <v>17200</v>
      </c>
    </row>
    <row r="18" spans="1:11">
      <c r="A18" s="1">
        <v>7</v>
      </c>
      <c r="B18" s="26">
        <f>470000000+女子選手!$K$4*1000+2000000+data!A18</f>
        <v>472000007</v>
      </c>
      <c r="C18" s="27" t="str">
        <f>女子選手!D21&amp;"　"&amp;女子選手!E21&amp;"("&amp;女子選手!J21&amp;")"</f>
        <v>　()</v>
      </c>
      <c r="D18" s="26" t="str">
        <f>女子選手!F21&amp;" "&amp;女子選手!G21</f>
        <v xml:space="preserve"> </v>
      </c>
      <c r="E18" s="26" t="str">
        <f>女子選手!H21&amp;" "&amp;女子選手!I21</f>
        <v xml:space="preserve"> </v>
      </c>
      <c r="F18" s="26" t="str">
        <f>IF(女子選手!J21="","",女子選手!J21)</f>
        <v/>
      </c>
      <c r="G18" s="26">
        <v>2</v>
      </c>
      <c r="H18" s="26">
        <f>女子選手!$K$4</f>
        <v>0</v>
      </c>
      <c r="I18" s="26">
        <f>470000+女子選手!$K$4</f>
        <v>470000</v>
      </c>
      <c r="J18" s="26">
        <v>47</v>
      </c>
      <c r="K18" s="26">
        <v>17200</v>
      </c>
    </row>
    <row r="19" spans="1:11">
      <c r="A19" s="1">
        <v>8</v>
      </c>
      <c r="B19" s="26">
        <f>470000000+女子選手!$K$4*1000+2000000+data!A19</f>
        <v>472000008</v>
      </c>
      <c r="C19" s="27" t="str">
        <f>女子選手!D22&amp;"　"&amp;女子選手!E22&amp;"("&amp;女子選手!J22&amp;")"</f>
        <v>　()</v>
      </c>
      <c r="D19" s="26" t="str">
        <f>女子選手!F22&amp;" "&amp;女子選手!G22</f>
        <v xml:space="preserve"> </v>
      </c>
      <c r="E19" s="26" t="str">
        <f>女子選手!H22&amp;" "&amp;女子選手!I22</f>
        <v xml:space="preserve"> </v>
      </c>
      <c r="F19" s="26" t="str">
        <f>IF(女子選手!J22="","",女子選手!J22)</f>
        <v/>
      </c>
      <c r="G19" s="26">
        <v>2</v>
      </c>
      <c r="H19" s="26">
        <f>女子選手!$K$4</f>
        <v>0</v>
      </c>
      <c r="I19" s="26">
        <f>470000+女子選手!$K$4</f>
        <v>470000</v>
      </c>
      <c r="J19" s="26">
        <v>47</v>
      </c>
      <c r="K19" s="26">
        <v>17200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136B89A580694485CCB911BD02E853" ma:contentTypeVersion="13" ma:contentTypeDescription="新しいドキュメントを作成します。" ma:contentTypeScope="" ma:versionID="c6b489c7c65f16f849613a2d95c97afe">
  <xsd:schema xmlns:xsd="http://www.w3.org/2001/XMLSchema" xmlns:xs="http://www.w3.org/2001/XMLSchema" xmlns:p="http://schemas.microsoft.com/office/2006/metadata/properties" xmlns:ns2="37d49c5f-16b3-4c33-8854-c968f4b6fc66" xmlns:ns3="cdd2a219-e357-47f8-9896-d14ad85a3485" targetNamespace="http://schemas.microsoft.com/office/2006/metadata/properties" ma:root="true" ma:fieldsID="9e93ce910359011d5ff39c048fb09840" ns2:_="" ns3:_="">
    <xsd:import namespace="37d49c5f-16b3-4c33-8854-c968f4b6fc66"/>
    <xsd:import namespace="cdd2a219-e357-47f8-9896-d14ad85a34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49c5f-16b3-4c33-8854-c968f4b6f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d2a219-e357-47f8-9896-d14ad85a348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39df882c-af34-464d-9c41-c530751a917c}" ma:internalName="TaxCatchAll" ma:showField="CatchAllData" ma:web="cdd2a219-e357-47f8-9896-d14ad85a34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d2a219-e357-47f8-9896-d14ad85a3485" xsi:nil="true"/>
    <lcf76f155ced4ddcb4097134ff3c332f xmlns="37d49c5f-16b3-4c33-8854-c968f4b6fc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20B12F-74C3-486D-AE5F-4B98DDA7F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49c5f-16b3-4c33-8854-c968f4b6fc66"/>
    <ds:schemaRef ds:uri="cdd2a219-e357-47f8-9896-d14ad85a3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C30CC3-DB53-4C18-AFF0-39204C7B8EF5}">
  <ds:schemaRef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5d32a736-6ec3-4718-b2de-d8a07c41fdca"/>
    <ds:schemaRef ds:uri="dd88e503-9634-46e0-b052-6114538ba557"/>
    <ds:schemaRef ds:uri="http://purl.org/dc/dcmitype/"/>
    <ds:schemaRef ds:uri="http://purl.org/dc/terms/"/>
    <ds:schemaRef ds:uri="cdd2a219-e357-47f8-9896-d14ad85a3485"/>
    <ds:schemaRef ds:uri="37d49c5f-16b3-4c33-8854-c968f4b6fc66"/>
  </ds:schemaRefs>
</ds:datastoreItem>
</file>

<file path=customXml/itemProps3.xml><?xml version="1.0" encoding="utf-8"?>
<ds:datastoreItem xmlns:ds="http://schemas.openxmlformats.org/officeDocument/2006/customXml" ds:itemID="{4FD52B9F-B2AB-4352-803E-4BE0E003C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入力説明</vt:lpstr>
      <vt:lpstr>登録データ</vt:lpstr>
      <vt:lpstr>女子選手</vt:lpstr>
      <vt:lpstr>男子選手</vt:lpstr>
      <vt:lpstr>女子オーダー</vt:lpstr>
      <vt:lpstr>男子オーダー</vt:lpstr>
      <vt:lpstr>エントリー変更届</vt:lpstr>
      <vt:lpstr>data</vt:lpstr>
      <vt:lpstr>エントリー変更届!Print_Area</vt:lpstr>
      <vt:lpstr>女子オーダー!Print_Area</vt:lpstr>
      <vt:lpstr>女子選手!Print_Area</vt:lpstr>
      <vt:lpstr>男子オーダー!Print_Area</vt:lpstr>
      <vt:lpstr>男子選手!Print_Area</vt:lpstr>
    </vt:vector>
  </TitlesOfParts>
  <Manager/>
  <Company>熊本県高体連</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高野　寛志</dc:creator>
  <cp:keywords/>
  <dc:description/>
  <cp:lastModifiedBy>本村優</cp:lastModifiedBy>
  <cp:revision/>
  <cp:lastPrinted>2025-01-06T00:37:55Z</cp:lastPrinted>
  <dcterms:created xsi:type="dcterms:W3CDTF">2001-07-09T14:48:43Z</dcterms:created>
  <dcterms:modified xsi:type="dcterms:W3CDTF">2025-12-03T00:47:40Z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0x010100AA136B89A580694485CCB911BD02E853</vt:lpwstr>
  </property>
  <property fmtid="{D5CDD505-2E9C-101B-9397-08002B2CF9AE}" pid="3" name="MediaServiceImageTags">
    <vt:lpwstr/>
  </property>
</Properties>
</file>