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KenPC2022\Desktop\"/>
    </mc:Choice>
  </mc:AlternateContent>
  <xr:revisionPtr revIDLastSave="0" documentId="8_{DAF29674-298C-41F4-BF50-6B270600ECFA}" xr6:coauthVersionLast="36" xr6:coauthVersionMax="36" xr10:uidLastSave="{00000000-0000-0000-0000-000000000000}"/>
  <bookViews>
    <workbookView xWindow="7380" yWindow="420" windowWidth="12972" windowHeight="10488" tabRatio="678" activeTab="3" xr2:uid="{00000000-000D-0000-FFFF-FFFF00000000}"/>
  </bookViews>
  <sheets>
    <sheet name="入力説明" sheetId="7" r:id="rId1"/>
    <sheet name="登録データ" sheetId="12" r:id="rId2"/>
    <sheet name="男子選手" sheetId="3" r:id="rId3"/>
    <sheet name="女子選手" sheetId="4" r:id="rId4"/>
    <sheet name="アスリートビブス申込" sheetId="15" r:id="rId5"/>
    <sheet name="４種目以上の例" sheetId="16" r:id="rId6"/>
    <sheet name="data" sheetId="5" r:id="rId7"/>
    <sheet name="code" sheetId="6" state="hidden" r:id="rId8"/>
    <sheet name="学校情報" sheetId="11" state="hidden" r:id="rId9"/>
  </sheets>
  <definedNames>
    <definedName name="_xlnm._FilterDatabase" localSheetId="5" hidden="1">'４種目以上の例'!$H$12:$Q$23</definedName>
    <definedName name="_xlnm._FilterDatabase" localSheetId="3" hidden="1">女子選手!$B$13:$Q$44</definedName>
    <definedName name="_xlnm._FilterDatabase" localSheetId="2" hidden="1">男子選手!$H$13:$Q$44</definedName>
    <definedName name="_xlnm.Print_Area" localSheetId="5">'４種目以上の例'!$B$1:$O$33</definedName>
    <definedName name="_xlnm.Print_Area" localSheetId="6">data!$A$1:$P$63</definedName>
    <definedName name="_xlnm.Print_Area" localSheetId="4">アスリートビブス申込!$A$1:$O$42</definedName>
    <definedName name="_xlnm.Print_Area" localSheetId="3">女子選手!$B$1:$Q$58</definedName>
    <definedName name="_xlnm.Print_Area" localSheetId="2">男子選手!$B$1:$Q$58</definedName>
    <definedName name="学校一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3" l="1"/>
  <c r="A1" i="15"/>
  <c r="B1" i="4"/>
  <c r="T38" i="3"/>
  <c r="T36" i="4"/>
  <c r="T35" i="4"/>
  <c r="C9" i="3" l="1"/>
  <c r="H54" i="3" s="1"/>
  <c r="D23" i="16"/>
  <c r="C23" i="16"/>
  <c r="P23" i="16" s="1"/>
  <c r="Q23" i="16" s="1"/>
  <c r="D22" i="16"/>
  <c r="C22" i="16"/>
  <c r="P22" i="16" s="1"/>
  <c r="Q22" i="16" s="1"/>
  <c r="D21" i="16"/>
  <c r="C21" i="16"/>
  <c r="P21" i="16" s="1"/>
  <c r="Q21" i="16" s="1"/>
  <c r="D20" i="16"/>
  <c r="C20" i="16"/>
  <c r="E20" i="16" s="1"/>
  <c r="Q19" i="16"/>
  <c r="D18" i="16"/>
  <c r="C18" i="16"/>
  <c r="E18" i="16" s="1"/>
  <c r="P17" i="16"/>
  <c r="Q17" i="16" s="1"/>
  <c r="Q16" i="16"/>
  <c r="Q15" i="16"/>
  <c r="Q14" i="16"/>
  <c r="M24" i="15"/>
  <c r="M22" i="15"/>
  <c r="M20" i="15"/>
  <c r="M18" i="15"/>
  <c r="M16" i="15"/>
  <c r="M14" i="15"/>
  <c r="M12" i="15"/>
  <c r="M10" i="15"/>
  <c r="M8" i="15"/>
  <c r="M6" i="15"/>
  <c r="C5" i="15"/>
  <c r="D5" i="15" s="1"/>
  <c r="E5" i="15" s="1"/>
  <c r="F5" i="15" s="1"/>
  <c r="G5" i="15" s="1"/>
  <c r="H5" i="15" s="1"/>
  <c r="I5" i="15" s="1"/>
  <c r="J5" i="15" s="1"/>
  <c r="K5" i="15" s="1"/>
  <c r="L5" i="15" s="1"/>
  <c r="C15" i="4"/>
  <c r="D15" i="4"/>
  <c r="K9" i="4"/>
  <c r="C9" i="4"/>
  <c r="H54" i="4" s="1"/>
  <c r="K9" i="3"/>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2" i="11"/>
  <c r="C32" i="5"/>
  <c r="C16" i="4"/>
  <c r="P16" i="4" s="1"/>
  <c r="Q16" i="4" s="1"/>
  <c r="D16" i="4"/>
  <c r="C17" i="4"/>
  <c r="P17" i="4" s="1"/>
  <c r="D17" i="4"/>
  <c r="C18" i="4"/>
  <c r="D18" i="4"/>
  <c r="C19" i="4"/>
  <c r="P19" i="4" s="1"/>
  <c r="D19" i="4"/>
  <c r="C20" i="4"/>
  <c r="P20" i="4" s="1"/>
  <c r="Q20" i="4" s="1"/>
  <c r="D20" i="4"/>
  <c r="C21" i="4"/>
  <c r="P21" i="4" s="1"/>
  <c r="Q21" i="4" s="1"/>
  <c r="D21" i="4"/>
  <c r="C22" i="4"/>
  <c r="P22" i="4" s="1"/>
  <c r="Q22" i="4" s="1"/>
  <c r="D22" i="4"/>
  <c r="C23" i="4"/>
  <c r="E23" i="4" s="1"/>
  <c r="D23" i="4"/>
  <c r="C24" i="4"/>
  <c r="Q43" i="5" s="1"/>
  <c r="D24" i="4"/>
  <c r="C25" i="4"/>
  <c r="E25" i="4" s="1"/>
  <c r="D25" i="4"/>
  <c r="C26" i="4"/>
  <c r="P26" i="4" s="1"/>
  <c r="Q26" i="4" s="1"/>
  <c r="D26" i="4"/>
  <c r="C27" i="4"/>
  <c r="E27" i="4" s="1"/>
  <c r="D46" i="5" s="1"/>
  <c r="D27" i="4"/>
  <c r="C28" i="4"/>
  <c r="Q47" i="5" s="1"/>
  <c r="R47" i="5" s="1"/>
  <c r="D28" i="4"/>
  <c r="C29" i="4"/>
  <c r="Q48" i="5" s="1"/>
  <c r="R48" i="5" s="1"/>
  <c r="D29" i="4"/>
  <c r="C30" i="4"/>
  <c r="P30" i="4" s="1"/>
  <c r="Q30" i="4" s="1"/>
  <c r="D30" i="4"/>
  <c r="C31" i="4"/>
  <c r="E31" i="4" s="1"/>
  <c r="D50" i="5" s="1"/>
  <c r="D31" i="4"/>
  <c r="C32" i="4"/>
  <c r="Q51" i="5" s="1"/>
  <c r="R51" i="5" s="1"/>
  <c r="D32" i="4"/>
  <c r="C33" i="4"/>
  <c r="Q52" i="5" s="1"/>
  <c r="D33" i="4"/>
  <c r="C34" i="4"/>
  <c r="E34" i="4" s="1"/>
  <c r="D34" i="4"/>
  <c r="C35" i="4"/>
  <c r="E35" i="4" s="1"/>
  <c r="D54" i="5" s="1"/>
  <c r="D35" i="4"/>
  <c r="C36" i="4"/>
  <c r="P36" i="4" s="1"/>
  <c r="Q36" i="4" s="1"/>
  <c r="D36" i="4"/>
  <c r="C37" i="4"/>
  <c r="E37" i="4" s="1"/>
  <c r="D37" i="4"/>
  <c r="C38" i="4"/>
  <c r="D38" i="4"/>
  <c r="C39" i="4"/>
  <c r="E39" i="4" s="1"/>
  <c r="D39" i="4"/>
  <c r="C40" i="4"/>
  <c r="Q59" i="5" s="1"/>
  <c r="R59" i="5" s="1"/>
  <c r="D40" i="4"/>
  <c r="C41" i="4"/>
  <c r="E41" i="4" s="1"/>
  <c r="D41" i="4"/>
  <c r="C42" i="4"/>
  <c r="P42" i="4" s="1"/>
  <c r="D42" i="4"/>
  <c r="C43" i="4"/>
  <c r="E43" i="4" s="1"/>
  <c r="D43" i="4"/>
  <c r="C44" i="4"/>
  <c r="D44" i="4"/>
  <c r="B18" i="5"/>
  <c r="G18" i="5"/>
  <c r="I18" i="5"/>
  <c r="K18" i="5"/>
  <c r="M18" i="5"/>
  <c r="N18" i="5"/>
  <c r="B19" i="5"/>
  <c r="G19" i="5"/>
  <c r="I19" i="5"/>
  <c r="K19" i="5"/>
  <c r="M19" i="5"/>
  <c r="N19" i="5"/>
  <c r="B20" i="5"/>
  <c r="G20" i="5"/>
  <c r="I20" i="5"/>
  <c r="K20" i="5"/>
  <c r="M20" i="5"/>
  <c r="N20" i="5"/>
  <c r="B21" i="5"/>
  <c r="G21" i="5"/>
  <c r="I21" i="5"/>
  <c r="K21" i="5"/>
  <c r="M21" i="5"/>
  <c r="N21" i="5"/>
  <c r="B22" i="5"/>
  <c r="G22" i="5"/>
  <c r="I22" i="5"/>
  <c r="K22" i="5"/>
  <c r="M22" i="5"/>
  <c r="N22" i="5"/>
  <c r="B23" i="5"/>
  <c r="G23" i="5"/>
  <c r="I23" i="5"/>
  <c r="K23" i="5"/>
  <c r="M23" i="5"/>
  <c r="N23" i="5"/>
  <c r="B24" i="5"/>
  <c r="G24" i="5"/>
  <c r="I24" i="5"/>
  <c r="K24" i="5"/>
  <c r="M24" i="5"/>
  <c r="N24" i="5"/>
  <c r="B25" i="5"/>
  <c r="G25" i="5"/>
  <c r="I25" i="5"/>
  <c r="K25" i="5"/>
  <c r="M25" i="5"/>
  <c r="N25" i="5"/>
  <c r="B26" i="5"/>
  <c r="G26" i="5"/>
  <c r="I26" i="5"/>
  <c r="K26" i="5"/>
  <c r="M26" i="5"/>
  <c r="N26" i="5"/>
  <c r="B27" i="5"/>
  <c r="G27" i="5"/>
  <c r="I27" i="5"/>
  <c r="K27" i="5"/>
  <c r="M27" i="5"/>
  <c r="N27" i="5"/>
  <c r="B28" i="5"/>
  <c r="G28" i="5"/>
  <c r="I28" i="5"/>
  <c r="K28" i="5"/>
  <c r="M28" i="5"/>
  <c r="N28" i="5"/>
  <c r="B29" i="5"/>
  <c r="G29" i="5"/>
  <c r="I29" i="5"/>
  <c r="K29" i="5"/>
  <c r="M29" i="5"/>
  <c r="N29" i="5"/>
  <c r="B30" i="5"/>
  <c r="G30" i="5"/>
  <c r="I30" i="5"/>
  <c r="K30" i="5"/>
  <c r="M30" i="5"/>
  <c r="N30" i="5"/>
  <c r="B31" i="5"/>
  <c r="G31" i="5"/>
  <c r="I31" i="5"/>
  <c r="K31" i="5"/>
  <c r="M31" i="5"/>
  <c r="N31" i="5"/>
  <c r="B34" i="5"/>
  <c r="G34" i="5"/>
  <c r="I34" i="5"/>
  <c r="K34" i="5"/>
  <c r="M34" i="5"/>
  <c r="N34" i="5"/>
  <c r="B35" i="5"/>
  <c r="G35" i="5"/>
  <c r="I35" i="5"/>
  <c r="K35" i="5"/>
  <c r="M35" i="5"/>
  <c r="N35" i="5"/>
  <c r="B36" i="5"/>
  <c r="G36" i="5"/>
  <c r="I36" i="5"/>
  <c r="K36" i="5"/>
  <c r="M36" i="5"/>
  <c r="N36" i="5"/>
  <c r="B37" i="5"/>
  <c r="G37" i="5"/>
  <c r="I37" i="5"/>
  <c r="K37" i="5"/>
  <c r="M37" i="5"/>
  <c r="N37" i="5"/>
  <c r="B38" i="5"/>
  <c r="G38" i="5"/>
  <c r="I38" i="5"/>
  <c r="K38" i="5"/>
  <c r="M38" i="5"/>
  <c r="N38" i="5"/>
  <c r="B39" i="5"/>
  <c r="G39" i="5"/>
  <c r="I39" i="5"/>
  <c r="K39" i="5"/>
  <c r="M39" i="5"/>
  <c r="N39" i="5"/>
  <c r="B40" i="5"/>
  <c r="G40" i="5"/>
  <c r="I40" i="5"/>
  <c r="K40" i="5"/>
  <c r="M40" i="5"/>
  <c r="N40" i="5"/>
  <c r="B41" i="5"/>
  <c r="G41" i="5"/>
  <c r="I41" i="5"/>
  <c r="K41" i="5"/>
  <c r="M41" i="5"/>
  <c r="N41" i="5"/>
  <c r="B42" i="5"/>
  <c r="G42" i="5"/>
  <c r="I42" i="5"/>
  <c r="K42" i="5"/>
  <c r="M42" i="5"/>
  <c r="N42" i="5"/>
  <c r="B43" i="5"/>
  <c r="G43" i="5"/>
  <c r="I43" i="5"/>
  <c r="K43" i="5"/>
  <c r="M43" i="5"/>
  <c r="N43" i="5"/>
  <c r="B44" i="5"/>
  <c r="G44" i="5"/>
  <c r="I44" i="5"/>
  <c r="K44" i="5"/>
  <c r="M44" i="5"/>
  <c r="N44" i="5"/>
  <c r="B45" i="5"/>
  <c r="G45" i="5"/>
  <c r="I45" i="5"/>
  <c r="K45" i="5"/>
  <c r="M45" i="5"/>
  <c r="N45" i="5"/>
  <c r="B46" i="5"/>
  <c r="G46" i="5"/>
  <c r="I46" i="5"/>
  <c r="K46" i="5"/>
  <c r="M46" i="5"/>
  <c r="N46" i="5"/>
  <c r="B47" i="5"/>
  <c r="G47" i="5"/>
  <c r="I47" i="5"/>
  <c r="K47" i="5"/>
  <c r="M47" i="5"/>
  <c r="N47" i="5"/>
  <c r="B48" i="5"/>
  <c r="G48" i="5"/>
  <c r="I48" i="5"/>
  <c r="K48" i="5"/>
  <c r="M48" i="5"/>
  <c r="N48" i="5"/>
  <c r="B49" i="5"/>
  <c r="G49" i="5"/>
  <c r="I49" i="5"/>
  <c r="K49" i="5"/>
  <c r="M49" i="5"/>
  <c r="N49" i="5"/>
  <c r="B50" i="5"/>
  <c r="G50" i="5"/>
  <c r="I50" i="5"/>
  <c r="K50" i="5"/>
  <c r="M50" i="5"/>
  <c r="N50" i="5"/>
  <c r="B51" i="5"/>
  <c r="G51" i="5"/>
  <c r="I51" i="5"/>
  <c r="K51" i="5"/>
  <c r="M51" i="5"/>
  <c r="N51" i="5"/>
  <c r="B52" i="5"/>
  <c r="G52" i="5"/>
  <c r="I52" i="5"/>
  <c r="K52" i="5"/>
  <c r="M52" i="5"/>
  <c r="N52" i="5"/>
  <c r="B53" i="5"/>
  <c r="G53" i="5"/>
  <c r="I53" i="5"/>
  <c r="K53" i="5"/>
  <c r="M53" i="5"/>
  <c r="N53" i="5"/>
  <c r="B54" i="5"/>
  <c r="G54" i="5"/>
  <c r="I54" i="5"/>
  <c r="K54" i="5"/>
  <c r="M54" i="5"/>
  <c r="N54" i="5"/>
  <c r="B55" i="5"/>
  <c r="G55" i="5"/>
  <c r="I55" i="5"/>
  <c r="K55" i="5"/>
  <c r="M55" i="5"/>
  <c r="N55" i="5"/>
  <c r="B56" i="5"/>
  <c r="G56" i="5"/>
  <c r="I56" i="5"/>
  <c r="K56" i="5"/>
  <c r="M56" i="5"/>
  <c r="N56" i="5"/>
  <c r="B57" i="5"/>
  <c r="G57" i="5"/>
  <c r="I57" i="5"/>
  <c r="K57" i="5"/>
  <c r="M57" i="5"/>
  <c r="N57" i="5"/>
  <c r="B58" i="5"/>
  <c r="G58" i="5"/>
  <c r="I58" i="5"/>
  <c r="K58" i="5"/>
  <c r="M58" i="5"/>
  <c r="N58" i="5"/>
  <c r="B59" i="5"/>
  <c r="G59" i="5"/>
  <c r="I59" i="5"/>
  <c r="K59" i="5"/>
  <c r="M59" i="5"/>
  <c r="N59" i="5"/>
  <c r="B60" i="5"/>
  <c r="G60" i="5"/>
  <c r="I60" i="5"/>
  <c r="K60" i="5"/>
  <c r="M60" i="5"/>
  <c r="N60" i="5"/>
  <c r="B61" i="5"/>
  <c r="G61" i="5"/>
  <c r="I61" i="5"/>
  <c r="K61" i="5"/>
  <c r="M61" i="5"/>
  <c r="N61" i="5"/>
  <c r="B62" i="5"/>
  <c r="G62" i="5"/>
  <c r="I62" i="5"/>
  <c r="K62" i="5"/>
  <c r="M62" i="5"/>
  <c r="N62" i="5"/>
  <c r="B63" i="5"/>
  <c r="G63" i="5"/>
  <c r="I63" i="5"/>
  <c r="K63" i="5"/>
  <c r="M63" i="5"/>
  <c r="N63" i="5"/>
  <c r="C16" i="3"/>
  <c r="E16" i="3" s="1"/>
  <c r="D16" i="3"/>
  <c r="C17" i="3"/>
  <c r="P17" i="3" s="1"/>
  <c r="D17" i="3"/>
  <c r="C18" i="3"/>
  <c r="P18" i="3" s="1"/>
  <c r="D18" i="3"/>
  <c r="C19" i="3"/>
  <c r="E19" i="3" s="1"/>
  <c r="D6" i="5" s="1"/>
  <c r="D19" i="3"/>
  <c r="C20" i="3"/>
  <c r="P20" i="3" s="1"/>
  <c r="P7" i="5" s="1"/>
  <c r="D20" i="3"/>
  <c r="C21" i="3"/>
  <c r="Q8" i="5" s="1"/>
  <c r="R8" i="5" s="1"/>
  <c r="D21" i="3"/>
  <c r="C22" i="3"/>
  <c r="P22" i="3" s="1"/>
  <c r="Q22" i="3" s="1"/>
  <c r="D22" i="3"/>
  <c r="C23" i="3"/>
  <c r="P23" i="3" s="1"/>
  <c r="Q23" i="3" s="1"/>
  <c r="D23" i="3"/>
  <c r="C24" i="3"/>
  <c r="E24" i="3" s="1"/>
  <c r="D11" i="5" s="1"/>
  <c r="D24" i="3"/>
  <c r="C25" i="3"/>
  <c r="Q12" i="5" s="1"/>
  <c r="D25" i="3"/>
  <c r="C26" i="3"/>
  <c r="E26" i="3" s="1"/>
  <c r="D13" i="5" s="1"/>
  <c r="D26" i="3"/>
  <c r="C27" i="3"/>
  <c r="E27" i="3" s="1"/>
  <c r="D14" i="5" s="1"/>
  <c r="D27" i="3"/>
  <c r="C28" i="3"/>
  <c r="D28" i="3"/>
  <c r="C29" i="3"/>
  <c r="P29" i="3" s="1"/>
  <c r="P16" i="5" s="1"/>
  <c r="D29" i="3"/>
  <c r="C30" i="3"/>
  <c r="Q17" i="5" s="1"/>
  <c r="R17" i="5" s="1"/>
  <c r="D30" i="3"/>
  <c r="C31" i="3"/>
  <c r="P31" i="3" s="1"/>
  <c r="Q31" i="3" s="1"/>
  <c r="D31" i="3"/>
  <c r="C32" i="3"/>
  <c r="E32" i="3" s="1"/>
  <c r="D19" i="5" s="1"/>
  <c r="D32" i="3"/>
  <c r="C33" i="3"/>
  <c r="P33" i="3" s="1"/>
  <c r="P20" i="5" s="1"/>
  <c r="D33" i="3"/>
  <c r="C34" i="3"/>
  <c r="E34" i="3" s="1"/>
  <c r="D21" i="5" s="1"/>
  <c r="D34" i="3"/>
  <c r="C35" i="3"/>
  <c r="Q22" i="5" s="1"/>
  <c r="D35" i="3"/>
  <c r="C36" i="3"/>
  <c r="Q23" i="5" s="1"/>
  <c r="D36" i="3"/>
  <c r="C37" i="3"/>
  <c r="P37" i="3" s="1"/>
  <c r="D37" i="3"/>
  <c r="C38" i="3"/>
  <c r="E38" i="3" s="1"/>
  <c r="D25" i="5" s="1"/>
  <c r="D38" i="3"/>
  <c r="C39" i="3"/>
  <c r="Q26" i="5" s="1"/>
  <c r="R26" i="5" s="1"/>
  <c r="D39" i="3"/>
  <c r="C40" i="3"/>
  <c r="Q27" i="5" s="1"/>
  <c r="R27" i="5" s="1"/>
  <c r="D40" i="3"/>
  <c r="C41" i="3"/>
  <c r="P41" i="3" s="1"/>
  <c r="Q41" i="3" s="1"/>
  <c r="D41" i="3"/>
  <c r="C42" i="3"/>
  <c r="Q29" i="5" s="1"/>
  <c r="D42" i="3"/>
  <c r="C43" i="3"/>
  <c r="D43" i="3"/>
  <c r="C44" i="3"/>
  <c r="P44" i="3" s="1"/>
  <c r="D44" i="3"/>
  <c r="D15" i="3"/>
  <c r="E15" i="3"/>
  <c r="T16" i="3"/>
  <c r="B3" i="5"/>
  <c r="B4" i="5"/>
  <c r="B5" i="5"/>
  <c r="B6" i="5"/>
  <c r="B7" i="5"/>
  <c r="B8" i="5"/>
  <c r="B9" i="5"/>
  <c r="B10" i="5"/>
  <c r="B11" i="5"/>
  <c r="B12" i="5"/>
  <c r="B13" i="5"/>
  <c r="B14" i="5"/>
  <c r="B15" i="5"/>
  <c r="B16" i="5"/>
  <c r="B17" i="5"/>
  <c r="S13" i="3"/>
  <c r="T34" i="4"/>
  <c r="T33" i="4"/>
  <c r="T37" i="3"/>
  <c r="T35" i="3"/>
  <c r="T36" i="3"/>
  <c r="C40" i="6"/>
  <c r="T16" i="4"/>
  <c r="T32" i="4"/>
  <c r="T31" i="4"/>
  <c r="T30" i="4"/>
  <c r="T29" i="4"/>
  <c r="T28" i="4"/>
  <c r="T27" i="4"/>
  <c r="T26" i="4"/>
  <c r="T25" i="4"/>
  <c r="T24" i="4"/>
  <c r="C2" i="6"/>
  <c r="C3" i="6"/>
  <c r="C4" i="6"/>
  <c r="C5" i="6"/>
  <c r="C6" i="6"/>
  <c r="C7" i="6"/>
  <c r="C8" i="6"/>
  <c r="C9" i="6"/>
  <c r="C10" i="6"/>
  <c r="C11" i="6"/>
  <c r="C12" i="6"/>
  <c r="C13" i="6"/>
  <c r="C14" i="6"/>
  <c r="C15" i="6"/>
  <c r="C16" i="6"/>
  <c r="C17" i="6"/>
  <c r="C18" i="6"/>
  <c r="C19" i="6"/>
  <c r="C20" i="6"/>
  <c r="C21" i="6"/>
  <c r="C24" i="6"/>
  <c r="C25" i="6"/>
  <c r="C26" i="6"/>
  <c r="C27" i="6"/>
  <c r="C28" i="6"/>
  <c r="C29" i="6"/>
  <c r="C30" i="6"/>
  <c r="C31" i="6"/>
  <c r="C32" i="6"/>
  <c r="C33" i="6"/>
  <c r="C34" i="6"/>
  <c r="C35" i="6"/>
  <c r="C36" i="6"/>
  <c r="C37" i="6"/>
  <c r="C38" i="6"/>
  <c r="C39" i="6"/>
  <c r="C41" i="6"/>
  <c r="C42" i="6"/>
  <c r="A2" i="5"/>
  <c r="B2" i="5"/>
  <c r="G2" i="5"/>
  <c r="I2" i="5"/>
  <c r="K2" i="5"/>
  <c r="M2" i="5"/>
  <c r="N2" i="5"/>
  <c r="A3" i="5"/>
  <c r="G3" i="5"/>
  <c r="I3" i="5"/>
  <c r="K3" i="5"/>
  <c r="M3" i="5"/>
  <c r="N3" i="5"/>
  <c r="A4" i="5"/>
  <c r="G4" i="5"/>
  <c r="I4" i="5"/>
  <c r="K4" i="5"/>
  <c r="M4" i="5"/>
  <c r="N4" i="5"/>
  <c r="A5" i="5"/>
  <c r="G5" i="5"/>
  <c r="I5" i="5"/>
  <c r="K5" i="5"/>
  <c r="M5" i="5"/>
  <c r="N5" i="5"/>
  <c r="A6" i="5"/>
  <c r="G6" i="5"/>
  <c r="I6" i="5"/>
  <c r="K6" i="5"/>
  <c r="M6" i="5"/>
  <c r="N6" i="5"/>
  <c r="A7" i="5"/>
  <c r="G7" i="5"/>
  <c r="I7" i="5"/>
  <c r="K7" i="5"/>
  <c r="M7" i="5"/>
  <c r="N7" i="5"/>
  <c r="A8" i="5"/>
  <c r="G8" i="5"/>
  <c r="I8" i="5"/>
  <c r="K8" i="5"/>
  <c r="M8" i="5"/>
  <c r="N8" i="5"/>
  <c r="A9" i="5"/>
  <c r="G9" i="5"/>
  <c r="I9" i="5"/>
  <c r="K9" i="5"/>
  <c r="M9" i="5"/>
  <c r="N9" i="5"/>
  <c r="A10" i="5"/>
  <c r="G10" i="5"/>
  <c r="I10" i="5"/>
  <c r="K10" i="5"/>
  <c r="M10" i="5"/>
  <c r="N10" i="5"/>
  <c r="A11" i="5"/>
  <c r="G11" i="5"/>
  <c r="I11" i="5"/>
  <c r="K11" i="5"/>
  <c r="M11" i="5"/>
  <c r="N11" i="5"/>
  <c r="A12" i="5"/>
  <c r="G12" i="5"/>
  <c r="I12" i="5"/>
  <c r="K12" i="5"/>
  <c r="M12" i="5"/>
  <c r="N12" i="5"/>
  <c r="A13" i="5"/>
  <c r="G13" i="5"/>
  <c r="I13" i="5"/>
  <c r="K13" i="5"/>
  <c r="M13" i="5"/>
  <c r="N13" i="5"/>
  <c r="A14" i="5"/>
  <c r="G14" i="5"/>
  <c r="I14" i="5"/>
  <c r="K14" i="5"/>
  <c r="M14" i="5"/>
  <c r="N14" i="5"/>
  <c r="A15" i="5"/>
  <c r="G15" i="5"/>
  <c r="I15" i="5"/>
  <c r="K15" i="5"/>
  <c r="M15" i="5"/>
  <c r="N15" i="5"/>
  <c r="A16" i="5"/>
  <c r="G16" i="5"/>
  <c r="I16" i="5"/>
  <c r="K16" i="5"/>
  <c r="M16" i="5"/>
  <c r="N16" i="5"/>
  <c r="A17" i="5"/>
  <c r="G17" i="5"/>
  <c r="I17" i="5"/>
  <c r="K17" i="5"/>
  <c r="M17" i="5"/>
  <c r="N17" i="5"/>
  <c r="A18" i="5"/>
  <c r="A19" i="5"/>
  <c r="A20" i="5"/>
  <c r="A21" i="5"/>
  <c r="A22" i="5"/>
  <c r="A23" i="5"/>
  <c r="A24" i="5"/>
  <c r="A25" i="5"/>
  <c r="A26" i="5"/>
  <c r="A27" i="5"/>
  <c r="A28" i="5"/>
  <c r="A29" i="5"/>
  <c r="A30" i="5"/>
  <c r="A31"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T17" i="4"/>
  <c r="T18" i="4"/>
  <c r="T19" i="4"/>
  <c r="T20" i="4"/>
  <c r="T21" i="4"/>
  <c r="T22" i="4"/>
  <c r="T23" i="4"/>
  <c r="T17" i="3"/>
  <c r="T18" i="3"/>
  <c r="T19" i="3"/>
  <c r="T20" i="3"/>
  <c r="T21" i="3"/>
  <c r="T22" i="3"/>
  <c r="T23" i="3"/>
  <c r="T24" i="3"/>
  <c r="T25" i="3"/>
  <c r="T26" i="3"/>
  <c r="T27" i="3"/>
  <c r="T28" i="3"/>
  <c r="T29" i="3"/>
  <c r="T30" i="3"/>
  <c r="T31" i="3"/>
  <c r="T32" i="3"/>
  <c r="T33" i="3"/>
  <c r="T34" i="3"/>
  <c r="Q58" i="5" l="1"/>
  <c r="C58" i="5" s="1"/>
  <c r="P31" i="4"/>
  <c r="P50" i="5" s="1"/>
  <c r="Q63" i="5"/>
  <c r="Q62" i="5"/>
  <c r="Q30" i="5"/>
  <c r="F43" i="4"/>
  <c r="D62" i="5"/>
  <c r="F39" i="4"/>
  <c r="D58" i="5"/>
  <c r="F34" i="4"/>
  <c r="D53" i="5"/>
  <c r="G37" i="4"/>
  <c r="D56" i="5"/>
  <c r="C7" i="15"/>
  <c r="D7" i="15" s="1"/>
  <c r="E7" i="15" s="1"/>
  <c r="F7" i="15" s="1"/>
  <c r="G7" i="15" s="1"/>
  <c r="H7" i="15" s="1"/>
  <c r="I7" i="15" s="1"/>
  <c r="J7" i="15" s="1"/>
  <c r="K7" i="15" s="1"/>
  <c r="L7" i="15" s="1"/>
  <c r="C9" i="15" s="1"/>
  <c r="D9" i="15" s="1"/>
  <c r="E9" i="15" s="1"/>
  <c r="F9" i="15" s="1"/>
  <c r="G9" i="15" s="1"/>
  <c r="H9" i="15" s="1"/>
  <c r="I9" i="15" s="1"/>
  <c r="J9" i="15" s="1"/>
  <c r="K9" i="15" s="1"/>
  <c r="L9" i="15" s="1"/>
  <c r="H26" i="15"/>
  <c r="G24" i="3"/>
  <c r="Q61" i="5"/>
  <c r="P27" i="3"/>
  <c r="P14" i="5" s="1"/>
  <c r="Q36" i="5"/>
  <c r="Q38" i="5"/>
  <c r="R38" i="5" s="1"/>
  <c r="E21" i="4"/>
  <c r="Q46" i="5"/>
  <c r="R46" i="5" s="1"/>
  <c r="G39" i="4"/>
  <c r="P39" i="4"/>
  <c r="P58" i="5" s="1"/>
  <c r="E17" i="4"/>
  <c r="Q40" i="5"/>
  <c r="R40" i="5" s="1"/>
  <c r="C12" i="5"/>
  <c r="R12" i="5"/>
  <c r="R52" i="5"/>
  <c r="R22" i="5"/>
  <c r="R23" i="5"/>
  <c r="Q7" i="5"/>
  <c r="R7" i="5" s="1"/>
  <c r="P24" i="3"/>
  <c r="P11" i="5" s="1"/>
  <c r="P16" i="3"/>
  <c r="Q16" i="3" s="1"/>
  <c r="P25" i="4"/>
  <c r="P44" i="5" s="1"/>
  <c r="E44" i="3"/>
  <c r="Q11" i="5"/>
  <c r="E33" i="4"/>
  <c r="D52" i="5" s="1"/>
  <c r="F41" i="4"/>
  <c r="D60" i="5" s="1"/>
  <c r="Q56" i="5"/>
  <c r="Q41" i="5"/>
  <c r="E22" i="3"/>
  <c r="D9" i="5" s="1"/>
  <c r="Q5" i="5"/>
  <c r="P30" i="3"/>
  <c r="Q30" i="3" s="1"/>
  <c r="Q45" i="5"/>
  <c r="E30" i="4"/>
  <c r="D49" i="5" s="1"/>
  <c r="Q49" i="5"/>
  <c r="R49" i="5" s="1"/>
  <c r="E18" i="3"/>
  <c r="E42" i="4"/>
  <c r="E20" i="3"/>
  <c r="E29" i="4"/>
  <c r="D48" i="5" s="1"/>
  <c r="Q44" i="5"/>
  <c r="P34" i="4"/>
  <c r="P53" i="5" s="1"/>
  <c r="E42" i="3"/>
  <c r="Q53" i="5"/>
  <c r="P24" i="4"/>
  <c r="Q24" i="4" s="1"/>
  <c r="P40" i="5"/>
  <c r="Q31" i="5"/>
  <c r="E23" i="3"/>
  <c r="D10" i="5" s="1"/>
  <c r="Q39" i="5"/>
  <c r="R39" i="5" s="1"/>
  <c r="E24" i="4"/>
  <c r="G34" i="3"/>
  <c r="F34" i="3"/>
  <c r="C17" i="5"/>
  <c r="F16" i="3"/>
  <c r="D3" i="5" s="1"/>
  <c r="G16" i="3"/>
  <c r="G38" i="3"/>
  <c r="F38" i="3"/>
  <c r="P23" i="4"/>
  <c r="P42" i="5" s="1"/>
  <c r="E20" i="4"/>
  <c r="D39" i="5" s="1"/>
  <c r="Q54" i="5"/>
  <c r="E30" i="3"/>
  <c r="D17" i="5" s="1"/>
  <c r="Q3" i="5"/>
  <c r="G43" i="4"/>
  <c r="P35" i="4"/>
  <c r="Q35" i="4" s="1"/>
  <c r="P40" i="3"/>
  <c r="P27" i="5" s="1"/>
  <c r="P42" i="3"/>
  <c r="P29" i="5" s="1"/>
  <c r="P18" i="16"/>
  <c r="Q18" i="16" s="1"/>
  <c r="G41" i="4"/>
  <c r="Q50" i="5"/>
  <c r="P43" i="4"/>
  <c r="Q43" i="4" s="1"/>
  <c r="E36" i="3"/>
  <c r="D23" i="5" s="1"/>
  <c r="Q42" i="5"/>
  <c r="P33" i="4"/>
  <c r="Q33" i="4" s="1"/>
  <c r="P37" i="4"/>
  <c r="Q37" i="4" s="1"/>
  <c r="Q9" i="5"/>
  <c r="R9" i="5" s="1"/>
  <c r="E40" i="3"/>
  <c r="D27" i="5" s="1"/>
  <c r="P32" i="4"/>
  <c r="Q32" i="4" s="1"/>
  <c r="E16" i="4"/>
  <c r="P28" i="4"/>
  <c r="P47" i="5" s="1"/>
  <c r="P27" i="4"/>
  <c r="P46" i="5" s="1"/>
  <c r="Q35" i="5"/>
  <c r="Q60" i="5"/>
  <c r="E28" i="4"/>
  <c r="D47" i="5" s="1"/>
  <c r="P49" i="5"/>
  <c r="E25" i="3"/>
  <c r="D12" i="5" s="1"/>
  <c r="P43" i="3"/>
  <c r="P30" i="5" s="1"/>
  <c r="E21" i="3"/>
  <c r="D8" i="5" s="1"/>
  <c r="Q24" i="5"/>
  <c r="R24" i="5" s="1"/>
  <c r="Q4" i="5"/>
  <c r="P21" i="3"/>
  <c r="E43" i="3"/>
  <c r="G34" i="4"/>
  <c r="E58" i="5"/>
  <c r="E17" i="3"/>
  <c r="P44" i="4"/>
  <c r="Q44" i="4" s="1"/>
  <c r="P25" i="3"/>
  <c r="Q25" i="3" s="1"/>
  <c r="E29" i="3"/>
  <c r="D16" i="5" s="1"/>
  <c r="P28" i="5"/>
  <c r="Q33" i="3"/>
  <c r="Q20" i="5"/>
  <c r="R20" i="5" s="1"/>
  <c r="E37" i="3"/>
  <c r="D24" i="5" s="1"/>
  <c r="F23" i="4"/>
  <c r="D42" i="5" s="1"/>
  <c r="G23" i="4"/>
  <c r="E22" i="16"/>
  <c r="G22" i="16" s="1"/>
  <c r="P4" i="5"/>
  <c r="Q17" i="3"/>
  <c r="C8" i="5"/>
  <c r="P20" i="16"/>
  <c r="Q20" i="16" s="1"/>
  <c r="E41" i="3"/>
  <c r="P29" i="4"/>
  <c r="Q29" i="4" s="1"/>
  <c r="Q42" i="4"/>
  <c r="P61" i="5"/>
  <c r="F27" i="4"/>
  <c r="G27" i="4"/>
  <c r="I27" i="4" s="1"/>
  <c r="F46" i="5" s="1"/>
  <c r="Q44" i="3"/>
  <c r="P31" i="5"/>
  <c r="C48" i="5"/>
  <c r="F27" i="3"/>
  <c r="G27" i="3"/>
  <c r="I27" i="3" s="1"/>
  <c r="F14" i="5" s="1"/>
  <c r="G31" i="4"/>
  <c r="I31" i="4" s="1"/>
  <c r="F50" i="5" s="1"/>
  <c r="F31" i="4"/>
  <c r="E39" i="3"/>
  <c r="D26" i="5" s="1"/>
  <c r="E22" i="4"/>
  <c r="E19" i="4"/>
  <c r="E36" i="4"/>
  <c r="D55" i="5" s="1"/>
  <c r="E32" i="4"/>
  <c r="D51" i="5" s="1"/>
  <c r="Q10" i="5"/>
  <c r="P15" i="3"/>
  <c r="Q18" i="5"/>
  <c r="R18" i="5" s="1"/>
  <c r="P18" i="5"/>
  <c r="E44" i="4"/>
  <c r="C52" i="5"/>
  <c r="P10" i="5"/>
  <c r="Q14" i="5"/>
  <c r="Q2" i="5"/>
  <c r="Q29" i="3"/>
  <c r="Q20" i="3"/>
  <c r="P39" i="3"/>
  <c r="Q55" i="5"/>
  <c r="R55" i="5" s="1"/>
  <c r="E26" i="4"/>
  <c r="D45" i="5" s="1"/>
  <c r="P55" i="5"/>
  <c r="P45" i="5"/>
  <c r="E21" i="16"/>
  <c r="G29" i="4"/>
  <c r="I29" i="4" s="1"/>
  <c r="F48" i="5" s="1"/>
  <c r="C51" i="5"/>
  <c r="C26" i="5"/>
  <c r="Q31" i="4"/>
  <c r="G32" i="3"/>
  <c r="I32" i="3" s="1"/>
  <c r="F19" i="5" s="1"/>
  <c r="F32" i="3"/>
  <c r="G35" i="4"/>
  <c r="I35" i="4" s="1"/>
  <c r="F54" i="5" s="1"/>
  <c r="F35" i="4"/>
  <c r="P36" i="5"/>
  <c r="Q17" i="4"/>
  <c r="Q18" i="3"/>
  <c r="P5" i="5"/>
  <c r="F26" i="3"/>
  <c r="G26" i="3"/>
  <c r="I26" i="3" s="1"/>
  <c r="F13" i="5" s="1"/>
  <c r="F25" i="4"/>
  <c r="D44" i="5" s="1"/>
  <c r="G25" i="4"/>
  <c r="I25" i="4" s="1"/>
  <c r="F44" i="5" s="1"/>
  <c r="F37" i="4"/>
  <c r="P41" i="5"/>
  <c r="Q28" i="5"/>
  <c r="E23" i="16"/>
  <c r="F23" i="16" s="1"/>
  <c r="G15" i="3"/>
  <c r="Q57" i="5"/>
  <c r="R57" i="5" s="1"/>
  <c r="E38" i="4"/>
  <c r="D57" i="5" s="1"/>
  <c r="P9" i="5"/>
  <c r="E15" i="4"/>
  <c r="H46" i="4"/>
  <c r="F15" i="3"/>
  <c r="D2" i="5" s="1"/>
  <c r="E31" i="3"/>
  <c r="D18" i="5" s="1"/>
  <c r="C59" i="5"/>
  <c r="P41" i="4"/>
  <c r="P28" i="3"/>
  <c r="Q15" i="5"/>
  <c r="R15" i="5" s="1"/>
  <c r="E28" i="3"/>
  <c r="D15" i="5" s="1"/>
  <c r="H46" i="3"/>
  <c r="C27" i="5"/>
  <c r="P24" i="5"/>
  <c r="Q37" i="3"/>
  <c r="Q21" i="5"/>
  <c r="R21" i="5" s="1"/>
  <c r="P34" i="3"/>
  <c r="P18" i="4"/>
  <c r="Q37" i="5"/>
  <c r="E18" i="4"/>
  <c r="G19" i="3"/>
  <c r="I19" i="3" s="1"/>
  <c r="F6" i="5" s="1"/>
  <c r="F19" i="3"/>
  <c r="F24" i="3"/>
  <c r="P15" i="4"/>
  <c r="Q34" i="5"/>
  <c r="P38" i="4"/>
  <c r="C22" i="5"/>
  <c r="Q19" i="5"/>
  <c r="R19" i="5" s="1"/>
  <c r="P32" i="3"/>
  <c r="Q13" i="5"/>
  <c r="R13" i="5" s="1"/>
  <c r="P26" i="3"/>
  <c r="P38" i="5"/>
  <c r="Q19" i="4"/>
  <c r="P35" i="5"/>
  <c r="Q25" i="5"/>
  <c r="R25" i="5" s="1"/>
  <c r="P38" i="3"/>
  <c r="E35" i="3"/>
  <c r="D22" i="5" s="1"/>
  <c r="P35" i="3"/>
  <c r="P39" i="5"/>
  <c r="G18" i="16"/>
  <c r="F18" i="16"/>
  <c r="E33" i="3"/>
  <c r="D20" i="5" s="1"/>
  <c r="C23" i="5"/>
  <c r="P40" i="4"/>
  <c r="E40" i="4"/>
  <c r="D59" i="5" s="1"/>
  <c r="P36" i="3"/>
  <c r="P19" i="3"/>
  <c r="Q6" i="5"/>
  <c r="R6" i="5" s="1"/>
  <c r="C47" i="5"/>
  <c r="G20" i="16"/>
  <c r="F20" i="16"/>
  <c r="Q16" i="5"/>
  <c r="R16" i="5" s="1"/>
  <c r="H20" i="16" l="1"/>
  <c r="J20" i="16" s="1"/>
  <c r="I20" i="16"/>
  <c r="H18" i="16"/>
  <c r="J18" i="16" s="1"/>
  <c r="I18" i="16"/>
  <c r="H22" i="16"/>
  <c r="J22" i="16" s="1"/>
  <c r="I22" i="16"/>
  <c r="R58" i="5"/>
  <c r="H39" i="4"/>
  <c r="J39" i="4" s="1"/>
  <c r="O58" i="5" s="1"/>
  <c r="I39" i="4"/>
  <c r="F58" i="5" s="1"/>
  <c r="E21" i="5"/>
  <c r="I34" i="3"/>
  <c r="F21" i="5" s="1"/>
  <c r="H38" i="3"/>
  <c r="J38" i="3" s="1"/>
  <c r="O25" i="5" s="1"/>
  <c r="I38" i="3"/>
  <c r="F25" i="5" s="1"/>
  <c r="H37" i="4"/>
  <c r="J37" i="4" s="1"/>
  <c r="O56" i="5" s="1"/>
  <c r="I37" i="4"/>
  <c r="F56" i="5" s="1"/>
  <c r="E11" i="5"/>
  <c r="I24" i="3"/>
  <c r="F11" i="5" s="1"/>
  <c r="H24" i="3"/>
  <c r="J24" i="3" s="1"/>
  <c r="O11" i="5" s="1"/>
  <c r="E53" i="5"/>
  <c r="I34" i="4"/>
  <c r="F53" i="5" s="1"/>
  <c r="H23" i="4"/>
  <c r="J23" i="4" s="1"/>
  <c r="O42" i="5" s="1"/>
  <c r="I23" i="4"/>
  <c r="F42" i="5" s="1"/>
  <c r="R44" i="5"/>
  <c r="R62" i="5"/>
  <c r="H43" i="4"/>
  <c r="I43" i="4"/>
  <c r="F62" i="5" s="1"/>
  <c r="D61" i="5"/>
  <c r="R61" i="5" s="1"/>
  <c r="H41" i="4"/>
  <c r="I41" i="4"/>
  <c r="F60" i="5" s="1"/>
  <c r="D63" i="5"/>
  <c r="D30" i="5"/>
  <c r="R30" i="5" s="1"/>
  <c r="D31" i="5"/>
  <c r="R31" i="5" s="1"/>
  <c r="D28" i="5"/>
  <c r="R28" i="5" s="1"/>
  <c r="F21" i="4"/>
  <c r="D40" i="5"/>
  <c r="F24" i="4"/>
  <c r="D43" i="5" s="1"/>
  <c r="R43" i="5" s="1"/>
  <c r="E56" i="5"/>
  <c r="G19" i="4"/>
  <c r="D38" i="5"/>
  <c r="F16" i="4"/>
  <c r="D35" i="5" s="1"/>
  <c r="R35" i="5" s="1"/>
  <c r="H15" i="3"/>
  <c r="J15" i="3" s="1"/>
  <c r="O2" i="5" s="1"/>
  <c r="I15" i="3"/>
  <c r="F2" i="5" s="1"/>
  <c r="H16" i="3"/>
  <c r="J16" i="3" s="1"/>
  <c r="O3" i="5" s="1"/>
  <c r="I16" i="3"/>
  <c r="F3" i="5" s="1"/>
  <c r="E25" i="5"/>
  <c r="G42" i="3"/>
  <c r="D29" i="5"/>
  <c r="R29" i="5" s="1"/>
  <c r="F20" i="3"/>
  <c r="D7" i="5"/>
  <c r="C38" i="5"/>
  <c r="C11" i="15"/>
  <c r="D11" i="15" s="1"/>
  <c r="E11" i="15" s="1"/>
  <c r="F11" i="15" s="1"/>
  <c r="G11" i="15" s="1"/>
  <c r="H11" i="15" s="1"/>
  <c r="I11" i="15" s="1"/>
  <c r="J11" i="15" s="1"/>
  <c r="K11" i="15" s="1"/>
  <c r="L11" i="15" s="1"/>
  <c r="C13" i="15" s="1"/>
  <c r="D13" i="15" s="1"/>
  <c r="E13" i="15" s="1"/>
  <c r="F13" i="15" s="1"/>
  <c r="G13" i="15" s="1"/>
  <c r="H13" i="15" s="1"/>
  <c r="I13" i="15" s="1"/>
  <c r="J13" i="15" s="1"/>
  <c r="K13" i="15" s="1"/>
  <c r="L13" i="15" s="1"/>
  <c r="E62" i="5"/>
  <c r="H34" i="3"/>
  <c r="J34" i="3" s="1"/>
  <c r="O21" i="5" s="1"/>
  <c r="F30" i="4"/>
  <c r="G17" i="4"/>
  <c r="Q25" i="4"/>
  <c r="G24" i="4"/>
  <c r="G17" i="3"/>
  <c r="G36" i="3"/>
  <c r="G30" i="3"/>
  <c r="G44" i="3"/>
  <c r="I44" i="3" s="1"/>
  <c r="F31" i="5" s="1"/>
  <c r="C40" i="5"/>
  <c r="F17" i="4"/>
  <c r="D36" i="5" s="1"/>
  <c r="R36" i="5" s="1"/>
  <c r="Q27" i="3"/>
  <c r="F39" i="3"/>
  <c r="F44" i="3"/>
  <c r="G37" i="3"/>
  <c r="F29" i="3"/>
  <c r="F25" i="3"/>
  <c r="G23" i="3"/>
  <c r="G21" i="3"/>
  <c r="F40" i="3"/>
  <c r="G41" i="3"/>
  <c r="F42" i="3"/>
  <c r="G20" i="3"/>
  <c r="I20" i="3" s="1"/>
  <c r="F7" i="5" s="1"/>
  <c r="G22" i="3"/>
  <c r="I22" i="3" s="1"/>
  <c r="F9" i="5" s="1"/>
  <c r="F42" i="4"/>
  <c r="C46" i="5"/>
  <c r="F29" i="4"/>
  <c r="F36" i="3"/>
  <c r="F23" i="3"/>
  <c r="Q39" i="4"/>
  <c r="F18" i="3"/>
  <c r="D5" i="5" s="1"/>
  <c r="R5" i="5" s="1"/>
  <c r="F41" i="3"/>
  <c r="G42" i="4"/>
  <c r="G25" i="3"/>
  <c r="G21" i="4"/>
  <c r="G33" i="4"/>
  <c r="E60" i="5"/>
  <c r="G18" i="3"/>
  <c r="F33" i="4"/>
  <c r="C7" i="5"/>
  <c r="R3" i="5"/>
  <c r="C3" i="5" s="1"/>
  <c r="C53" i="5"/>
  <c r="R53" i="5"/>
  <c r="C56" i="5"/>
  <c r="R56" i="5"/>
  <c r="R2" i="5"/>
  <c r="C14" i="5"/>
  <c r="R14" i="5"/>
  <c r="C44" i="5"/>
  <c r="R60" i="5"/>
  <c r="C54" i="5"/>
  <c r="R54" i="5"/>
  <c r="C45" i="5"/>
  <c r="R45" i="5"/>
  <c r="R50" i="5"/>
  <c r="C49" i="5"/>
  <c r="C10" i="5"/>
  <c r="R10" i="5"/>
  <c r="C11" i="5"/>
  <c r="R11" i="5"/>
  <c r="R42" i="5"/>
  <c r="C50" i="5"/>
  <c r="Q42" i="3"/>
  <c r="G30" i="4"/>
  <c r="F22" i="3"/>
  <c r="Q24" i="3"/>
  <c r="P3" i="5"/>
  <c r="P17" i="5"/>
  <c r="F21" i="3"/>
  <c r="C20" i="5"/>
  <c r="Q27" i="4"/>
  <c r="P62" i="5"/>
  <c r="Q34" i="4"/>
  <c r="P54" i="5"/>
  <c r="P51" i="5"/>
  <c r="P43" i="5"/>
  <c r="P56" i="5"/>
  <c r="C39" i="5"/>
  <c r="F30" i="3"/>
  <c r="E3" i="5"/>
  <c r="F20" i="4"/>
  <c r="Q40" i="3"/>
  <c r="P52" i="5"/>
  <c r="G28" i="4"/>
  <c r="C42" i="5"/>
  <c r="G29" i="3"/>
  <c r="Q28" i="4"/>
  <c r="Q23" i="4"/>
  <c r="G40" i="3"/>
  <c r="G20" i="4"/>
  <c r="F28" i="4"/>
  <c r="G16" i="4"/>
  <c r="I16" i="4" s="1"/>
  <c r="F35" i="5" s="1"/>
  <c r="C9" i="5"/>
  <c r="H34" i="4"/>
  <c r="J34" i="4" s="1"/>
  <c r="O53" i="5" s="1"/>
  <c r="P12" i="5"/>
  <c r="Q43" i="3"/>
  <c r="F37" i="3"/>
  <c r="P8" i="5"/>
  <c r="Q21" i="3"/>
  <c r="F17" i="3"/>
  <c r="D4" i="5" s="1"/>
  <c r="R4" i="5" s="1"/>
  <c r="C24" i="5"/>
  <c r="P63" i="5"/>
  <c r="F43" i="3"/>
  <c r="G43" i="3"/>
  <c r="I43" i="3" s="1"/>
  <c r="F30" i="5" s="1"/>
  <c r="F22" i="16"/>
  <c r="G32" i="4"/>
  <c r="F19" i="4"/>
  <c r="E42" i="5"/>
  <c r="P48" i="5"/>
  <c r="F32" i="4"/>
  <c r="P2" i="5"/>
  <c r="Q15" i="3"/>
  <c r="G21" i="16"/>
  <c r="F21" i="16"/>
  <c r="P26" i="5"/>
  <c r="Q39" i="3"/>
  <c r="C18" i="5"/>
  <c r="F36" i="4"/>
  <c r="G36" i="4"/>
  <c r="I36" i="4" s="1"/>
  <c r="F55" i="5" s="1"/>
  <c r="E50" i="5"/>
  <c r="H31" i="4"/>
  <c r="J31" i="4" s="1"/>
  <c r="O50" i="5" s="1"/>
  <c r="G44" i="4"/>
  <c r="I44" i="4" s="1"/>
  <c r="F63" i="5" s="1"/>
  <c r="F44" i="4"/>
  <c r="H27" i="3"/>
  <c r="J27" i="3" s="1"/>
  <c r="O14" i="5" s="1"/>
  <c r="E14" i="5"/>
  <c r="H27" i="4"/>
  <c r="J27" i="4" s="1"/>
  <c r="O46" i="5" s="1"/>
  <c r="E46" i="5"/>
  <c r="G22" i="4"/>
  <c r="I22" i="4" s="1"/>
  <c r="F41" i="5" s="1"/>
  <c r="F22" i="4"/>
  <c r="D41" i="5" s="1"/>
  <c r="R41" i="5" s="1"/>
  <c r="C41" i="5" s="1"/>
  <c r="G26" i="4"/>
  <c r="I26" i="4" s="1"/>
  <c r="F45" i="5" s="1"/>
  <c r="F26" i="4"/>
  <c r="C55" i="5"/>
  <c r="G39" i="3"/>
  <c r="I39" i="3" s="1"/>
  <c r="F26" i="5" s="1"/>
  <c r="G23" i="16"/>
  <c r="H29" i="4"/>
  <c r="J29" i="4" s="1"/>
  <c r="O48" i="5" s="1"/>
  <c r="E48" i="5"/>
  <c r="H25" i="4"/>
  <c r="J25" i="4" s="1"/>
  <c r="O44" i="5" s="1"/>
  <c r="E44" i="5"/>
  <c r="E54" i="5"/>
  <c r="H35" i="4"/>
  <c r="J35" i="4" s="1"/>
  <c r="O54" i="5" s="1"/>
  <c r="H26" i="3"/>
  <c r="J26" i="3" s="1"/>
  <c r="O13" i="5" s="1"/>
  <c r="E13" i="5"/>
  <c r="H32" i="3"/>
  <c r="J32" i="3" s="1"/>
  <c r="O19" i="5" s="1"/>
  <c r="E19" i="5"/>
  <c r="P6" i="5"/>
  <c r="Q19" i="3"/>
  <c r="Q15" i="4"/>
  <c r="P34" i="5"/>
  <c r="C6" i="5"/>
  <c r="Q32" i="3"/>
  <c r="P19" i="5"/>
  <c r="P59" i="5"/>
  <c r="Q40" i="4"/>
  <c r="C19" i="5"/>
  <c r="C16" i="5"/>
  <c r="E6" i="5"/>
  <c r="H19" i="3"/>
  <c r="J19" i="3" s="1"/>
  <c r="O6" i="5" s="1"/>
  <c r="G28" i="3"/>
  <c r="I28" i="3" s="1"/>
  <c r="F15" i="5" s="1"/>
  <c r="F28" i="3"/>
  <c r="C15" i="5"/>
  <c r="F31" i="3"/>
  <c r="G31" i="3"/>
  <c r="I31" i="3" s="1"/>
  <c r="F18" i="5" s="1"/>
  <c r="P22" i="5"/>
  <c r="Q35" i="3"/>
  <c r="G18" i="4"/>
  <c r="I18" i="4" s="1"/>
  <c r="F37" i="5" s="1"/>
  <c r="F18" i="4"/>
  <c r="D37" i="5" s="1"/>
  <c r="R37" i="5" s="1"/>
  <c r="P15" i="5"/>
  <c r="Q28" i="3"/>
  <c r="F40" i="4"/>
  <c r="G40" i="4"/>
  <c r="I40" i="4" s="1"/>
  <c r="F59" i="5" s="1"/>
  <c r="F33" i="3"/>
  <c r="G33" i="3"/>
  <c r="I33" i="3" s="1"/>
  <c r="F20" i="5" s="1"/>
  <c r="F35" i="3"/>
  <c r="G35" i="3"/>
  <c r="I35" i="3" s="1"/>
  <c r="F22" i="5" s="1"/>
  <c r="Q34" i="3"/>
  <c r="P21" i="5"/>
  <c r="P60" i="5"/>
  <c r="Q41" i="4"/>
  <c r="Q36" i="3"/>
  <c r="P23" i="5"/>
  <c r="P25" i="5"/>
  <c r="Q38" i="3"/>
  <c r="Q26" i="3"/>
  <c r="P13" i="5"/>
  <c r="Q18" i="4"/>
  <c r="P37" i="5"/>
  <c r="C21" i="5"/>
  <c r="F15" i="4"/>
  <c r="D34" i="5" s="1"/>
  <c r="R34" i="5" s="1"/>
  <c r="G15" i="4"/>
  <c r="I15" i="4" s="1"/>
  <c r="F34" i="5" s="1"/>
  <c r="G38" i="4"/>
  <c r="I38" i="4" s="1"/>
  <c r="F57" i="5" s="1"/>
  <c r="F38" i="4"/>
  <c r="Q38" i="4"/>
  <c r="P57" i="5"/>
  <c r="C25" i="5"/>
  <c r="C13" i="5"/>
  <c r="C57" i="5"/>
  <c r="H21" i="16" l="1"/>
  <c r="J21" i="16" s="1"/>
  <c r="I21" i="16"/>
  <c r="H23" i="16"/>
  <c r="J23" i="16" s="1"/>
  <c r="I23" i="16"/>
  <c r="E27" i="5"/>
  <c r="I40" i="3"/>
  <c r="F27" i="5" s="1"/>
  <c r="E17" i="5"/>
  <c r="I30" i="3"/>
  <c r="F17" i="5" s="1"/>
  <c r="E40" i="5"/>
  <c r="I21" i="4"/>
  <c r="F40" i="5" s="1"/>
  <c r="H21" i="3"/>
  <c r="J21" i="3" s="1"/>
  <c r="O8" i="5" s="1"/>
  <c r="I21" i="3"/>
  <c r="F8" i="5" s="1"/>
  <c r="E51" i="5"/>
  <c r="I32" i="4"/>
  <c r="F51" i="5" s="1"/>
  <c r="E39" i="5"/>
  <c r="I20" i="4"/>
  <c r="F39" i="5" s="1"/>
  <c r="H25" i="3"/>
  <c r="J25" i="3" s="1"/>
  <c r="O12" i="5" s="1"/>
  <c r="I25" i="3"/>
  <c r="F12" i="5" s="1"/>
  <c r="H23" i="3"/>
  <c r="J23" i="3" s="1"/>
  <c r="O10" i="5" s="1"/>
  <c r="I23" i="3"/>
  <c r="F10" i="5" s="1"/>
  <c r="H19" i="4"/>
  <c r="J19" i="4" s="1"/>
  <c r="O38" i="5" s="1"/>
  <c r="I19" i="4"/>
  <c r="F38" i="5" s="1"/>
  <c r="E49" i="5"/>
  <c r="I30" i="4"/>
  <c r="F49" i="5" s="1"/>
  <c r="E24" i="5"/>
  <c r="I37" i="3"/>
  <c r="F24" i="5" s="1"/>
  <c r="H36" i="3"/>
  <c r="J36" i="3" s="1"/>
  <c r="O23" i="5" s="1"/>
  <c r="I36" i="3"/>
  <c r="F23" i="5" s="1"/>
  <c r="E16" i="5"/>
  <c r="I29" i="3"/>
  <c r="F16" i="5" s="1"/>
  <c r="E47" i="5"/>
  <c r="I28" i="4"/>
  <c r="F47" i="5" s="1"/>
  <c r="E52" i="5"/>
  <c r="I33" i="4"/>
  <c r="F52" i="5" s="1"/>
  <c r="H24" i="4"/>
  <c r="J24" i="4" s="1"/>
  <c r="O43" i="5" s="1"/>
  <c r="I24" i="4"/>
  <c r="F43" i="5" s="1"/>
  <c r="C43" i="5" s="1"/>
  <c r="E43" i="5"/>
  <c r="J41" i="4"/>
  <c r="I42" i="4"/>
  <c r="F61" i="5" s="1"/>
  <c r="C62" i="5"/>
  <c r="J43" i="4"/>
  <c r="O62" i="5" s="1"/>
  <c r="R63" i="5"/>
  <c r="I42" i="3"/>
  <c r="F29" i="5" s="1"/>
  <c r="I41" i="3"/>
  <c r="F28" i="5" s="1"/>
  <c r="H17" i="4"/>
  <c r="I17" i="4"/>
  <c r="F36" i="5" s="1"/>
  <c r="C36" i="5"/>
  <c r="E38" i="5"/>
  <c r="E36" i="5"/>
  <c r="H17" i="3"/>
  <c r="I17" i="3"/>
  <c r="F4" i="5" s="1"/>
  <c r="C2" i="5"/>
  <c r="E2" i="5"/>
  <c r="H18" i="3"/>
  <c r="I18" i="3"/>
  <c r="F5" i="5" s="1"/>
  <c r="E12" i="5"/>
  <c r="H30" i="3"/>
  <c r="J30" i="3" s="1"/>
  <c r="O17" i="5" s="1"/>
  <c r="H42" i="3"/>
  <c r="C17" i="15"/>
  <c r="D17" i="15" s="1"/>
  <c r="E17" i="15" s="1"/>
  <c r="F17" i="15" s="1"/>
  <c r="G17" i="15" s="1"/>
  <c r="H17" i="15" s="1"/>
  <c r="I17" i="15" s="1"/>
  <c r="J17" i="15" s="1"/>
  <c r="K17" i="15" s="1"/>
  <c r="L17" i="15" s="1"/>
  <c r="C15" i="15"/>
  <c r="D15" i="15" s="1"/>
  <c r="E15" i="15" s="1"/>
  <c r="F15" i="15" s="1"/>
  <c r="G15" i="15" s="1"/>
  <c r="H15" i="15" s="1"/>
  <c r="I15" i="15" s="1"/>
  <c r="J15" i="15" s="1"/>
  <c r="K15" i="15" s="1"/>
  <c r="L15" i="15" s="1"/>
  <c r="H33" i="4"/>
  <c r="J33" i="4" s="1"/>
  <c r="O52" i="5" s="1"/>
  <c r="E8" i="5"/>
  <c r="E31" i="5"/>
  <c r="E10" i="5"/>
  <c r="H41" i="3"/>
  <c r="J41" i="3" s="1"/>
  <c r="O28" i="5" s="1"/>
  <c r="H37" i="3"/>
  <c r="J37" i="3" s="1"/>
  <c r="O24" i="5" s="1"/>
  <c r="H42" i="4"/>
  <c r="E61" i="5" s="1"/>
  <c r="H44" i="3"/>
  <c r="J44" i="3" s="1"/>
  <c r="O31" i="5" s="1"/>
  <c r="E23" i="5"/>
  <c r="H20" i="3"/>
  <c r="J20" i="3" s="1"/>
  <c r="O7" i="5" s="1"/>
  <c r="E7" i="5"/>
  <c r="E9" i="5"/>
  <c r="H22" i="3"/>
  <c r="J22" i="3" s="1"/>
  <c r="O9" i="5" s="1"/>
  <c r="H30" i="4"/>
  <c r="J30" i="4" s="1"/>
  <c r="O49" i="5" s="1"/>
  <c r="H21" i="4"/>
  <c r="J21" i="4" s="1"/>
  <c r="O40" i="5" s="1"/>
  <c r="H32" i="4"/>
  <c r="J32" i="4" s="1"/>
  <c r="O51" i="5" s="1"/>
  <c r="E4" i="5"/>
  <c r="H29" i="3"/>
  <c r="J29" i="3" s="1"/>
  <c r="O16" i="5" s="1"/>
  <c r="H28" i="4"/>
  <c r="J28" i="4" s="1"/>
  <c r="O47" i="5" s="1"/>
  <c r="H20" i="4"/>
  <c r="J20" i="4" s="1"/>
  <c r="O39" i="5" s="1"/>
  <c r="H40" i="3"/>
  <c r="J40" i="3" s="1"/>
  <c r="O27" i="5" s="1"/>
  <c r="H16" i="4"/>
  <c r="H43" i="3"/>
  <c r="J43" i="3" s="1"/>
  <c r="O30" i="5" s="1"/>
  <c r="E45" i="5"/>
  <c r="H26" i="4"/>
  <c r="J26" i="4" s="1"/>
  <c r="O45" i="5" s="1"/>
  <c r="H39" i="3"/>
  <c r="J39" i="3" s="1"/>
  <c r="O26" i="5" s="1"/>
  <c r="E26" i="5"/>
  <c r="H36" i="4"/>
  <c r="J36" i="4" s="1"/>
  <c r="O55" i="5" s="1"/>
  <c r="E55" i="5"/>
  <c r="H22" i="4"/>
  <c r="J22" i="4" s="1"/>
  <c r="O41" i="5" s="1"/>
  <c r="H44" i="4"/>
  <c r="E63" i="5" s="1"/>
  <c r="H40" i="4"/>
  <c r="J40" i="4" s="1"/>
  <c r="O59" i="5" s="1"/>
  <c r="E59" i="5"/>
  <c r="H18" i="4"/>
  <c r="H33" i="3"/>
  <c r="J33" i="3" s="1"/>
  <c r="O20" i="5" s="1"/>
  <c r="E20" i="5"/>
  <c r="E57" i="5"/>
  <c r="H38" i="4"/>
  <c r="J38" i="4" s="1"/>
  <c r="O57" i="5" s="1"/>
  <c r="E22" i="5"/>
  <c r="H35" i="3"/>
  <c r="J35" i="3" s="1"/>
  <c r="O22" i="5" s="1"/>
  <c r="E18" i="5"/>
  <c r="H31" i="3"/>
  <c r="J31" i="3" s="1"/>
  <c r="O18" i="5" s="1"/>
  <c r="H15" i="4"/>
  <c r="H28" i="3"/>
  <c r="J28" i="3" s="1"/>
  <c r="O15" i="5" s="1"/>
  <c r="E15" i="5"/>
  <c r="E41" i="5" l="1"/>
  <c r="C60" i="5"/>
  <c r="O60" i="5"/>
  <c r="J44" i="4"/>
  <c r="J42" i="4"/>
  <c r="J42" i="3"/>
  <c r="E28" i="5"/>
  <c r="E29" i="5"/>
  <c r="E30" i="5"/>
  <c r="J15" i="4"/>
  <c r="C35" i="5"/>
  <c r="J16" i="4"/>
  <c r="O35" i="5" s="1"/>
  <c r="J17" i="4"/>
  <c r="O36" i="5" s="1"/>
  <c r="J18" i="4"/>
  <c r="J18" i="3"/>
  <c r="J17" i="3"/>
  <c r="E37" i="5"/>
  <c r="E5" i="5"/>
  <c r="C30" i="5"/>
  <c r="C31" i="5"/>
  <c r="C28" i="5"/>
  <c r="C19" i="15"/>
  <c r="D19" i="15" s="1"/>
  <c r="E19" i="15" s="1"/>
  <c r="F19" i="15" s="1"/>
  <c r="G19" i="15" s="1"/>
  <c r="H19" i="15" s="1"/>
  <c r="I19" i="15" s="1"/>
  <c r="J19" i="15" s="1"/>
  <c r="K19" i="15" s="1"/>
  <c r="L19" i="15" s="1"/>
  <c r="C21" i="15" s="1"/>
  <c r="D21" i="15" s="1"/>
  <c r="E21" i="15" s="1"/>
  <c r="F21" i="15" s="1"/>
  <c r="G21" i="15" s="1"/>
  <c r="H21" i="15" s="1"/>
  <c r="I21" i="15" s="1"/>
  <c r="J21" i="15" s="1"/>
  <c r="K21" i="15" s="1"/>
  <c r="L21" i="15" s="1"/>
  <c r="E35" i="5"/>
  <c r="E34" i="5"/>
  <c r="C5" i="5" l="1"/>
  <c r="O5" i="5"/>
  <c r="C4" i="5"/>
  <c r="O4" i="5"/>
  <c r="C37" i="5"/>
  <c r="O37" i="5"/>
  <c r="C34" i="5"/>
  <c r="O34" i="5"/>
  <c r="C29" i="5"/>
  <c r="O29" i="5"/>
  <c r="C61" i="5"/>
  <c r="O61" i="5"/>
  <c r="C63" i="5"/>
  <c r="O63" i="5"/>
  <c r="C23" i="15"/>
  <c r="D23" i="15" s="1"/>
  <c r="E23" i="15" s="1"/>
  <c r="F23" i="15" s="1"/>
  <c r="G23" i="15" s="1"/>
  <c r="H23" i="15" s="1"/>
  <c r="I23" i="15" s="1"/>
  <c r="J23" i="15" s="1"/>
  <c r="K23" i="15" s="1"/>
  <c r="L2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IBM</author>
    <author>ORK8</author>
    <author>takano</author>
  </authors>
  <commentList>
    <comment ref="I10" authorId="0" shapeId="0" xr:uid="{00000000-0006-0000-0200-000001000000}">
      <text>
        <r>
          <rPr>
            <b/>
            <sz val="9"/>
            <color indexed="81"/>
            <rFont val="ＭＳ Ｐゴシック"/>
            <family val="3"/>
            <charset val="128"/>
          </rPr>
          <t>▼をクリックしてリストから選択して下さい。</t>
        </r>
      </text>
    </comment>
    <comment ref="B15" authorId="1" shapeId="0" xr:uid="{00000000-0006-0000-0200-000002000000}">
      <text>
        <r>
          <rPr>
            <b/>
            <sz val="11"/>
            <color indexed="81"/>
            <rFont val="ＭＳ Ｐゴシック"/>
            <family val="3"/>
            <charset val="128"/>
          </rPr>
          <t xml:space="preserve">登録番号と一致させる
</t>
        </r>
      </text>
    </comment>
    <comment ref="G15" authorId="1" shapeId="0" xr:uid="{00000000-0006-0000-0200-000003000000}">
      <text>
        <r>
          <rPr>
            <b/>
            <sz val="9"/>
            <color indexed="81"/>
            <rFont val="ＭＳ Ｐゴシック"/>
            <family val="3"/>
            <charset val="128"/>
          </rPr>
          <t>大文字</t>
        </r>
      </text>
    </comment>
    <comment ref="H15" authorId="1" shapeId="0" xr:uid="{00000000-0006-0000-0200-000004000000}">
      <text>
        <r>
          <rPr>
            <b/>
            <sz val="9"/>
            <color indexed="81"/>
            <rFont val="ＭＳ Ｐゴシック"/>
            <family val="3"/>
            <charset val="128"/>
          </rPr>
          <t>頭文字だけ大文字他は小文字</t>
        </r>
      </text>
    </comment>
    <comment ref="K15" authorId="2" shapeId="0" xr:uid="{00000000-0006-0000-0200-000005000000}">
      <text>
        <r>
          <rPr>
            <b/>
            <sz val="9"/>
            <color indexed="81"/>
            <rFont val="ＭＳ Ｐゴシック"/>
            <family val="3"/>
            <charset val="128"/>
          </rPr>
          <t>▼をクリックしてリストから選択して下さい。</t>
        </r>
      </text>
    </comment>
    <comment ref="N15" authorId="2" shapeId="0" xr:uid="{00000000-0006-0000-0200-000006000000}">
      <text>
        <r>
          <rPr>
            <b/>
            <sz val="9"/>
            <color indexed="81"/>
            <rFont val="ＭＳ Ｐゴシック"/>
            <family val="3"/>
            <charset val="128"/>
          </rPr>
          <t xml:space="preserve">▼から○を選択して下さい。
</t>
        </r>
      </text>
    </comment>
    <comment ref="O15" authorId="2" shapeId="0" xr:uid="{00000000-0006-0000-0200-000007000000}">
      <text>
        <r>
          <rPr>
            <b/>
            <sz val="9"/>
            <color indexed="81"/>
            <rFont val="ＭＳ Ｐゴシック"/>
            <family val="3"/>
            <charset val="128"/>
          </rPr>
          <t xml:space="preserve">▼から○を選択して下さい。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IBM</author>
    <author>ORK8</author>
    <author>takano</author>
  </authors>
  <commentList>
    <comment ref="I10" authorId="0" shapeId="0" xr:uid="{00000000-0006-0000-0300-000001000000}">
      <text>
        <r>
          <rPr>
            <b/>
            <sz val="9"/>
            <color indexed="81"/>
            <rFont val="ＭＳ Ｐゴシック"/>
            <family val="3"/>
            <charset val="128"/>
          </rPr>
          <t>▼をクリックしてリストから選択して下さい。</t>
        </r>
      </text>
    </comment>
    <comment ref="B15" authorId="1" shapeId="0" xr:uid="{00000000-0006-0000-0300-000002000000}">
      <text>
        <r>
          <rPr>
            <b/>
            <sz val="11"/>
            <color indexed="81"/>
            <rFont val="ＭＳ Ｐゴシック"/>
            <family val="3"/>
            <charset val="128"/>
          </rPr>
          <t>登録番号と一致させる</t>
        </r>
      </text>
    </comment>
    <comment ref="G15" authorId="1" shapeId="0" xr:uid="{00000000-0006-0000-0300-000003000000}">
      <text>
        <r>
          <rPr>
            <b/>
            <sz val="9"/>
            <color indexed="81"/>
            <rFont val="ＭＳ Ｐゴシック"/>
            <family val="3"/>
            <charset val="128"/>
          </rPr>
          <t>大文字</t>
        </r>
      </text>
    </comment>
    <comment ref="H15" authorId="1" shapeId="0" xr:uid="{00000000-0006-0000-0300-000004000000}">
      <text>
        <r>
          <rPr>
            <b/>
            <sz val="9"/>
            <color indexed="81"/>
            <rFont val="ＭＳ Ｐゴシック"/>
            <family val="3"/>
            <charset val="128"/>
          </rPr>
          <t>頭文字だけ大文字他は小文字</t>
        </r>
      </text>
    </comment>
    <comment ref="K15" authorId="2" shapeId="0" xr:uid="{00000000-0006-0000-0300-000005000000}">
      <text>
        <r>
          <rPr>
            <b/>
            <sz val="9"/>
            <color indexed="81"/>
            <rFont val="ＭＳ Ｐゴシック"/>
            <family val="3"/>
            <charset val="128"/>
          </rPr>
          <t>▼をクリックしてリストから選択して下さい。</t>
        </r>
      </text>
    </comment>
    <comment ref="N15" authorId="2" shapeId="0" xr:uid="{00000000-0006-0000-0300-000006000000}">
      <text>
        <r>
          <rPr>
            <b/>
            <sz val="9"/>
            <color indexed="81"/>
            <rFont val="ＭＳ Ｐゴシック"/>
            <family val="3"/>
            <charset val="128"/>
          </rPr>
          <t xml:space="preserve">▼から○を選択して下さい。
</t>
        </r>
      </text>
    </comment>
    <comment ref="O15" authorId="2" shapeId="0" xr:uid="{00000000-0006-0000-0300-000007000000}">
      <text>
        <r>
          <rPr>
            <b/>
            <sz val="9"/>
            <color indexed="81"/>
            <rFont val="ＭＳ Ｐゴシック"/>
            <family val="3"/>
            <charset val="128"/>
          </rPr>
          <t xml:space="preserve">▼から○を選択して下さい。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ORK8</author>
    <author>youko</author>
  </authors>
  <commentList>
    <comment ref="L3" authorId="0" shapeId="0" xr:uid="{00000000-0006-0000-0500-000001000000}">
      <text>
        <r>
          <rPr>
            <b/>
            <sz val="9"/>
            <color indexed="81"/>
            <rFont val="ＭＳ Ｐゴシック"/>
            <family val="3"/>
            <charset val="128"/>
          </rPr>
          <t>学校番号を入力すると、必要なナンバーカードが表示される</t>
        </r>
      </text>
    </comment>
    <comment ref="H26" authorId="1" shapeId="0" xr:uid="{00000000-0006-0000-0500-000002000000}">
      <text>
        <r>
          <rPr>
            <b/>
            <sz val="9"/>
            <color indexed="81"/>
            <rFont val="ＭＳ Ｐゴシック"/>
            <family val="3"/>
            <charset val="128"/>
          </rPr>
          <t>上の表合計数が反映されます。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IBM</author>
    <author>ORK8</author>
    <author>takano</author>
  </authors>
  <commentList>
    <comment ref="I9" authorId="0" shapeId="0" xr:uid="{00000000-0006-0000-0400-000001000000}">
      <text>
        <r>
          <rPr>
            <b/>
            <sz val="9"/>
            <color indexed="81"/>
            <rFont val="ＭＳ Ｐゴシック"/>
            <family val="3"/>
            <charset val="128"/>
          </rPr>
          <t>▼をクリックしてリストから選択して下さい。</t>
        </r>
      </text>
    </comment>
    <comment ref="B14" authorId="1" shapeId="0" xr:uid="{00000000-0006-0000-0400-000002000000}">
      <text>
        <r>
          <rPr>
            <b/>
            <sz val="11"/>
            <color indexed="81"/>
            <rFont val="ＭＳ Ｐゴシック"/>
            <family val="3"/>
            <charset val="128"/>
          </rPr>
          <t xml:space="preserve">登録番号と一致させる
</t>
        </r>
      </text>
    </comment>
    <comment ref="G14" authorId="1" shapeId="0" xr:uid="{00000000-0006-0000-0400-000003000000}">
      <text>
        <r>
          <rPr>
            <b/>
            <sz val="9"/>
            <color indexed="81"/>
            <rFont val="ＭＳ Ｐゴシック"/>
            <family val="3"/>
            <charset val="128"/>
          </rPr>
          <t>大文字</t>
        </r>
      </text>
    </comment>
    <comment ref="H14" authorId="1" shapeId="0" xr:uid="{00000000-0006-0000-0400-000004000000}">
      <text>
        <r>
          <rPr>
            <b/>
            <sz val="9"/>
            <color indexed="81"/>
            <rFont val="ＭＳ Ｐゴシック"/>
            <family val="3"/>
            <charset val="128"/>
          </rPr>
          <t>頭文字だけ大文字他は小文字</t>
        </r>
      </text>
    </comment>
    <comment ref="K14" authorId="2" shapeId="0" xr:uid="{00000000-0006-0000-0400-000005000000}">
      <text>
        <r>
          <rPr>
            <b/>
            <sz val="9"/>
            <color indexed="81"/>
            <rFont val="ＭＳ Ｐゴシック"/>
            <family val="3"/>
            <charset val="128"/>
          </rPr>
          <t>▼をクリックしてリストから選択して下さい。</t>
        </r>
      </text>
    </comment>
    <comment ref="N14" authorId="2" shapeId="0" xr:uid="{00000000-0006-0000-0400-000006000000}">
      <text>
        <r>
          <rPr>
            <b/>
            <sz val="9"/>
            <color indexed="81"/>
            <rFont val="ＭＳ Ｐゴシック"/>
            <family val="3"/>
            <charset val="128"/>
          </rPr>
          <t xml:space="preserve">▼から○を選択して下さい。
</t>
        </r>
      </text>
    </comment>
    <comment ref="O14" authorId="2" shapeId="0" xr:uid="{00000000-0006-0000-0400-000007000000}">
      <text>
        <r>
          <rPr>
            <b/>
            <sz val="9"/>
            <color indexed="81"/>
            <rFont val="ＭＳ Ｐゴシック"/>
            <family val="3"/>
            <charset val="128"/>
          </rPr>
          <t xml:space="preserve">▼から○を選択して下さい。
</t>
        </r>
      </text>
    </comment>
    <comment ref="K19" authorId="2" shapeId="0" xr:uid="{00000000-0006-0000-0400-000008000000}">
      <text>
        <r>
          <rPr>
            <b/>
            <sz val="9"/>
            <color indexed="81"/>
            <rFont val="ＭＳ Ｐゴシック"/>
            <family val="3"/>
            <charset val="128"/>
          </rPr>
          <t>▼をクリックしてリストから選択して下さい。</t>
        </r>
      </text>
    </comment>
  </commentList>
</comments>
</file>

<file path=xl/sharedStrings.xml><?xml version="1.0" encoding="utf-8"?>
<sst xmlns="http://schemas.openxmlformats.org/spreadsheetml/2006/main" count="978" uniqueCount="701">
  <si>
    <t>　申込ファイル入力についての説明</t>
    <rPh sb="1" eb="3">
      <t>モウシコミ</t>
    </rPh>
    <rPh sb="7" eb="9">
      <t>ニュウリョク</t>
    </rPh>
    <rPh sb="14" eb="16">
      <t>セツメイ</t>
    </rPh>
    <phoneticPr fontId="1"/>
  </si>
  <si>
    <t>＜選手情報以外＞</t>
    <rPh sb="1" eb="3">
      <t>センシュ</t>
    </rPh>
    <rPh sb="3" eb="5">
      <t>ジョウホウ</t>
    </rPh>
    <rPh sb="5" eb="7">
      <t>イガイ</t>
    </rPh>
    <phoneticPr fontId="1"/>
  </si>
  <si>
    <t>１．「男子選手」「女子選手」シートに学校番号を入力　→学校名・電話番号が自動で表示</t>
    <rPh sb="3" eb="5">
      <t>ダンシ</t>
    </rPh>
    <rPh sb="5" eb="7">
      <t>センシュ</t>
    </rPh>
    <rPh sb="9" eb="13">
      <t>ジョシセンシュ</t>
    </rPh>
    <rPh sb="18" eb="20">
      <t>ガッコウ</t>
    </rPh>
    <rPh sb="20" eb="22">
      <t>バンゴウ</t>
    </rPh>
    <rPh sb="23" eb="25">
      <t>ニュウリョク</t>
    </rPh>
    <rPh sb="27" eb="29">
      <t>ガッコウ</t>
    </rPh>
    <rPh sb="29" eb="30">
      <t>メイ</t>
    </rPh>
    <rPh sb="31" eb="33">
      <t>デンワ</t>
    </rPh>
    <rPh sb="33" eb="35">
      <t>バンゴウ</t>
    </rPh>
    <rPh sb="36" eb="38">
      <t>ジドウ</t>
    </rPh>
    <rPh sb="39" eb="41">
      <t>ヒョウジ</t>
    </rPh>
    <phoneticPr fontId="1"/>
  </si>
  <si>
    <t>２．監督名・引率責任者・校長名等を入力</t>
    <rPh sb="2" eb="4">
      <t>カントク</t>
    </rPh>
    <rPh sb="4" eb="5">
      <t>メイ</t>
    </rPh>
    <rPh sb="6" eb="8">
      <t>インソツ</t>
    </rPh>
    <rPh sb="8" eb="11">
      <t>セキニンシャ</t>
    </rPh>
    <rPh sb="12" eb="14">
      <t>コウチョウ</t>
    </rPh>
    <rPh sb="14" eb="15">
      <t>メイ</t>
    </rPh>
    <rPh sb="15" eb="16">
      <t>トウ</t>
    </rPh>
    <rPh sb="17" eb="19">
      <t>ニュウリョク</t>
    </rPh>
    <phoneticPr fontId="1"/>
  </si>
  <si>
    <t>＜選手情報＞</t>
    <rPh sb="1" eb="3">
      <t>センシュ</t>
    </rPh>
    <rPh sb="3" eb="5">
      <t>ジョウホウ</t>
    </rPh>
    <phoneticPr fontId="1"/>
  </si>
  <si>
    <t>１．日本陸上競技連盟「JAAF-START」で会員登録</t>
    <rPh sb="2" eb="4">
      <t>ニホン</t>
    </rPh>
    <rPh sb="4" eb="8">
      <t>リクジョウキョウギ</t>
    </rPh>
    <rPh sb="8" eb="10">
      <t>レンメイ</t>
    </rPh>
    <rPh sb="23" eb="25">
      <t>カイイン</t>
    </rPh>
    <rPh sb="25" eb="27">
      <t>トウロク</t>
    </rPh>
    <phoneticPr fontId="1"/>
  </si>
  <si>
    <t>　※登録について不明な場合は、下記の問い合わせ先へ</t>
    <rPh sb="23" eb="24">
      <t>サキ</t>
    </rPh>
    <phoneticPr fontId="1"/>
  </si>
  <si>
    <t>２．加入団体情報管理より、CSVファイルをダウンロード</t>
    <rPh sb="2" eb="4">
      <t>カニュウ</t>
    </rPh>
    <rPh sb="4" eb="6">
      <t>ダンタイ</t>
    </rPh>
    <rPh sb="6" eb="8">
      <t>ジョウホウ</t>
    </rPh>
    <rPh sb="8" eb="10">
      <t>カンリ</t>
    </rPh>
    <phoneticPr fontId="1"/>
  </si>
  <si>
    <t>３．「登録データ」シートにCSVファイルから必要な情報を貼り付けるか直接入力</t>
    <rPh sb="3" eb="5">
      <t>トウロク</t>
    </rPh>
    <rPh sb="22" eb="24">
      <t>ヒツヨウ</t>
    </rPh>
    <rPh sb="25" eb="27">
      <t>ジョウホウ</t>
    </rPh>
    <rPh sb="28" eb="29">
      <t>ハ</t>
    </rPh>
    <rPh sb="30" eb="31">
      <t>ツ</t>
    </rPh>
    <rPh sb="34" eb="36">
      <t>チョクセツ</t>
    </rPh>
    <rPh sb="36" eb="38">
      <t>ニュウリョク</t>
    </rPh>
    <phoneticPr fontId="1"/>
  </si>
  <si>
    <t>　※項目の順番に注意し、必要な情報のみ貼り付け</t>
    <rPh sb="2" eb="4">
      <t>コウモク</t>
    </rPh>
    <rPh sb="5" eb="7">
      <t>ジュンバン</t>
    </rPh>
    <rPh sb="8" eb="10">
      <t>チュウイ</t>
    </rPh>
    <rPh sb="12" eb="14">
      <t>ヒツヨウ</t>
    </rPh>
    <rPh sb="15" eb="17">
      <t>ジョウホウ</t>
    </rPh>
    <rPh sb="19" eb="20">
      <t>ハ</t>
    </rPh>
    <rPh sb="21" eb="22">
      <t>ツ</t>
    </rPh>
    <phoneticPr fontId="1"/>
  </si>
  <si>
    <t>４．「男子選手」「女子選手」シートに申込生徒のアスリートビブス（登録番号）を入力</t>
    <rPh sb="3" eb="5">
      <t>ダンシ</t>
    </rPh>
    <rPh sb="5" eb="7">
      <t>センシュ</t>
    </rPh>
    <rPh sb="9" eb="11">
      <t>ジョシ</t>
    </rPh>
    <rPh sb="11" eb="13">
      <t>センシュ</t>
    </rPh>
    <rPh sb="18" eb="20">
      <t>モウシコミ</t>
    </rPh>
    <rPh sb="20" eb="22">
      <t>セイト</t>
    </rPh>
    <rPh sb="32" eb="36">
      <t>トウロクバンゴウ</t>
    </rPh>
    <rPh sb="38" eb="40">
      <t>ニュウリョク</t>
    </rPh>
    <phoneticPr fontId="1"/>
  </si>
  <si>
    <t>　→氏名、フリガナ、英字、学年、生年月日が自動で表示</t>
    <rPh sb="16" eb="18">
      <t>セイネン</t>
    </rPh>
    <rPh sb="18" eb="20">
      <t>ガッピ</t>
    </rPh>
    <rPh sb="24" eb="26">
      <t>ヒョウジ</t>
    </rPh>
    <phoneticPr fontId="1"/>
  </si>
  <si>
    <t>５．申込種目（オープン種目も含む）を選択入力</t>
    <rPh sb="2" eb="4">
      <t>モウシコミ</t>
    </rPh>
    <rPh sb="4" eb="6">
      <t>シュモク</t>
    </rPh>
    <rPh sb="11" eb="13">
      <t>シュモク</t>
    </rPh>
    <rPh sb="14" eb="15">
      <t>フク</t>
    </rPh>
    <rPh sb="18" eb="20">
      <t>センタク</t>
    </rPh>
    <rPh sb="20" eb="22">
      <t>ニュウリョク</t>
    </rPh>
    <phoneticPr fontId="1"/>
  </si>
  <si>
    <t>　※オープン種目を含めて４種目以上になる場合は、「４種目以上の例」シートを参照</t>
    <rPh sb="6" eb="8">
      <t>シュモク</t>
    </rPh>
    <rPh sb="9" eb="10">
      <t>フク</t>
    </rPh>
    <rPh sb="13" eb="15">
      <t>シュモク</t>
    </rPh>
    <rPh sb="15" eb="17">
      <t>イジョウ</t>
    </rPh>
    <rPh sb="20" eb="22">
      <t>バアイ</t>
    </rPh>
    <rPh sb="26" eb="28">
      <t>シュモク</t>
    </rPh>
    <rPh sb="28" eb="30">
      <t>イジョウ</t>
    </rPh>
    <rPh sb="31" eb="32">
      <t>レイ</t>
    </rPh>
    <rPh sb="37" eb="39">
      <t>サンショウ</t>
    </rPh>
    <phoneticPr fontId="1"/>
  </si>
  <si>
    <t>６．申込人数が男女各30名を超える場合は、別ファイルを作成　　※ファイル名「学校名②」</t>
    <phoneticPr fontId="1"/>
  </si>
  <si>
    <t>＜アスリートビブス＞</t>
    <phoneticPr fontId="1"/>
  </si>
  <si>
    <t>１．学校番号を入力　→100通りの番号が表示</t>
    <rPh sb="2" eb="4">
      <t>ガッコウ</t>
    </rPh>
    <rPh sb="4" eb="6">
      <t>バンゴウ</t>
    </rPh>
    <rPh sb="7" eb="9">
      <t>ニュウリョク</t>
    </rPh>
    <rPh sb="14" eb="15">
      <t>トオ</t>
    </rPh>
    <rPh sb="17" eb="19">
      <t>バンゴウ</t>
    </rPh>
    <rPh sb="20" eb="22">
      <t>ヒョウジ</t>
    </rPh>
    <phoneticPr fontId="1"/>
  </si>
  <si>
    <t>２．各番号の枚数を入力　→合計枚数は自動計算</t>
    <rPh sb="2" eb="5">
      <t>カクバンゴウ</t>
    </rPh>
    <rPh sb="6" eb="8">
      <t>マイスウ</t>
    </rPh>
    <rPh sb="9" eb="11">
      <t>ニュウリョク</t>
    </rPh>
    <rPh sb="13" eb="15">
      <t>ゴウケイ</t>
    </rPh>
    <rPh sb="15" eb="17">
      <t>マイスウ</t>
    </rPh>
    <rPh sb="18" eb="20">
      <t>ジドウ</t>
    </rPh>
    <rPh sb="20" eb="22">
      <t>ケイサン</t>
    </rPh>
    <phoneticPr fontId="1"/>
  </si>
  <si>
    <r>
      <rPr>
        <b/>
        <sz val="11"/>
        <color indexed="10"/>
        <rFont val="Segoe UI Symbol"/>
        <family val="2"/>
      </rPr>
      <t>☑</t>
    </r>
    <r>
      <rPr>
        <b/>
        <sz val="11"/>
        <color indexed="10"/>
        <rFont val="游ゴシック"/>
        <family val="3"/>
        <charset val="128"/>
      </rPr>
      <t>すべてのシートへ入力完了後「okikoriku@as.open.ed.jp」へファイルをメール送信</t>
    </r>
    <rPh sb="9" eb="11">
      <t>ニュウリョク</t>
    </rPh>
    <rPh sb="11" eb="13">
      <t>カンリョウ</t>
    </rPh>
    <rPh sb="13" eb="14">
      <t>ゴ</t>
    </rPh>
    <rPh sb="48" eb="50">
      <t>ソウシン</t>
    </rPh>
    <phoneticPr fontId="1"/>
  </si>
  <si>
    <t>このデータ入力の問い合わせ先</t>
    <rPh sb="5" eb="7">
      <t>ニュウリョク</t>
    </rPh>
    <rPh sb="8" eb="9">
      <t>ト</t>
    </rPh>
    <rPh sb="10" eb="11">
      <t>ア</t>
    </rPh>
    <rPh sb="13" eb="14">
      <t>サキ</t>
    </rPh>
    <phoneticPr fontId="1"/>
  </si>
  <si>
    <t>登録についての問い合わせ先</t>
    <rPh sb="0" eb="2">
      <t>トウロク</t>
    </rPh>
    <rPh sb="7" eb="8">
      <t>ト</t>
    </rPh>
    <rPh sb="9" eb="10">
      <t>ア</t>
    </rPh>
    <rPh sb="12" eb="13">
      <t>サキ</t>
    </rPh>
    <phoneticPr fontId="1"/>
  </si>
  <si>
    <t>沖縄県高体連陸上専門部　記録情報</t>
    <rPh sb="0" eb="3">
      <t>オキナワケン</t>
    </rPh>
    <rPh sb="3" eb="6">
      <t>コウタイレン</t>
    </rPh>
    <rPh sb="6" eb="8">
      <t>リクジョウ</t>
    </rPh>
    <rPh sb="8" eb="10">
      <t>センモン</t>
    </rPh>
    <rPh sb="10" eb="11">
      <t>ブ</t>
    </rPh>
    <rPh sb="12" eb="14">
      <t>キロク</t>
    </rPh>
    <rPh sb="14" eb="16">
      <t>ジョウホウ</t>
    </rPh>
    <phoneticPr fontId="1"/>
  </si>
  <si>
    <t>沖縄県高体連陸上専門部　登録担当</t>
    <rPh sb="0" eb="3">
      <t>オキナワケン</t>
    </rPh>
    <rPh sb="3" eb="6">
      <t>コウタイレン</t>
    </rPh>
    <rPh sb="6" eb="8">
      <t>リクジョウ</t>
    </rPh>
    <rPh sb="8" eb="10">
      <t>センモン</t>
    </rPh>
    <rPh sb="10" eb="11">
      <t>ブ</t>
    </rPh>
    <rPh sb="12" eb="14">
      <t>トウロク</t>
    </rPh>
    <rPh sb="14" eb="16">
      <t>タントウ</t>
    </rPh>
    <phoneticPr fontId="1"/>
  </si>
  <si>
    <t>那覇西高校　金城　洋子</t>
    <rPh sb="0" eb="2">
      <t>ナハ</t>
    </rPh>
    <rPh sb="2" eb="3">
      <t>ニシ</t>
    </rPh>
    <rPh sb="3" eb="5">
      <t>コウコウ</t>
    </rPh>
    <rPh sb="6" eb="8">
      <t>キンジョウ</t>
    </rPh>
    <rPh sb="9" eb="11">
      <t>ヨウコ</t>
    </rPh>
    <phoneticPr fontId="1"/>
  </si>
  <si>
    <t>ＴＥＬ ：　０９８－８５８－８２７４</t>
    <phoneticPr fontId="1"/>
  </si>
  <si>
    <t>メール ：　kinjoyok@open.ed.jp</t>
    <phoneticPr fontId="1"/>
  </si>
  <si>
    <t>日本陸連JAAF-STARTからダウンロードしたCSVファイルのデータを貼り付ける。</t>
    <rPh sb="0" eb="2">
      <t>ニホン</t>
    </rPh>
    <rPh sb="2" eb="4">
      <t>リクレン</t>
    </rPh>
    <rPh sb="36" eb="37">
      <t>ハ</t>
    </rPh>
    <rPh sb="38" eb="39">
      <t>ツ</t>
    </rPh>
    <phoneticPr fontId="1"/>
  </si>
  <si>
    <t>※サンプルを貼り付けているので、上書きして使用して下さい。</t>
    <rPh sb="6" eb="7">
      <t>ハ</t>
    </rPh>
    <rPh sb="8" eb="9">
      <t>ツ</t>
    </rPh>
    <rPh sb="16" eb="18">
      <t>ウワガ</t>
    </rPh>
    <rPh sb="21" eb="23">
      <t>シヨウ</t>
    </rPh>
    <rPh sb="25" eb="26">
      <t>クダ</t>
    </rPh>
    <phoneticPr fontId="1"/>
  </si>
  <si>
    <t>氏名（姓）</t>
    <rPh sb="0" eb="2">
      <t>シメイ</t>
    </rPh>
    <rPh sb="3" eb="4">
      <t>セイ</t>
    </rPh>
    <phoneticPr fontId="1"/>
  </si>
  <si>
    <t>氏名（名）</t>
    <rPh sb="0" eb="2">
      <t>シメイ</t>
    </rPh>
    <rPh sb="3" eb="4">
      <t>メイ</t>
    </rPh>
    <phoneticPr fontId="1"/>
  </si>
  <si>
    <t>フリガナ（姓）</t>
    <rPh sb="5" eb="6">
      <t>セイ</t>
    </rPh>
    <phoneticPr fontId="1"/>
  </si>
  <si>
    <t>フリガナ（名）</t>
    <rPh sb="5" eb="6">
      <t>メイ</t>
    </rPh>
    <phoneticPr fontId="1"/>
  </si>
  <si>
    <t>英字（姓）</t>
    <rPh sb="0" eb="2">
      <t>エイジ</t>
    </rPh>
    <rPh sb="3" eb="4">
      <t>セイ</t>
    </rPh>
    <phoneticPr fontId="1"/>
  </si>
  <si>
    <t>英字（名）</t>
    <rPh sb="0" eb="2">
      <t>エイジ</t>
    </rPh>
    <rPh sb="3" eb="4">
      <t>メイ</t>
    </rPh>
    <phoneticPr fontId="1"/>
  </si>
  <si>
    <t>学年</t>
  </si>
  <si>
    <t>赤嶺</t>
  </si>
  <si>
    <t>漣</t>
  </si>
  <si>
    <t>アカミネ</t>
  </si>
  <si>
    <t>レン</t>
  </si>
  <si>
    <t>AKAMINE</t>
    <phoneticPr fontId="1"/>
  </si>
  <si>
    <t>Ren</t>
    <phoneticPr fontId="1"/>
  </si>
  <si>
    <t>山城</t>
  </si>
  <si>
    <t>遼介</t>
  </si>
  <si>
    <t>ヤマシロ</t>
  </si>
  <si>
    <t>リョウスケ</t>
  </si>
  <si>
    <t>YAMASHIRO</t>
    <phoneticPr fontId="1"/>
  </si>
  <si>
    <t>Ryosuke</t>
    <phoneticPr fontId="1"/>
  </si>
  <si>
    <t>大宜見</t>
  </si>
  <si>
    <t>葵祢</t>
  </si>
  <si>
    <t>オオギミ</t>
  </si>
  <si>
    <t>アイネ</t>
  </si>
  <si>
    <t>OGIMI</t>
    <phoneticPr fontId="1"/>
  </si>
  <si>
    <t>Aine</t>
    <phoneticPr fontId="1"/>
  </si>
  <si>
    <t>宮里</t>
  </si>
  <si>
    <t>彩華</t>
  </si>
  <si>
    <t>ミヤザト</t>
  </si>
  <si>
    <t>アヤカ</t>
  </si>
  <si>
    <t>MIYAZATO</t>
    <phoneticPr fontId="1"/>
  </si>
  <si>
    <t>Ayaka</t>
    <phoneticPr fontId="1"/>
  </si>
  <si>
    <t>色がついている個所は、自動で表示されるように関数が入っています。
表示されない場合は手入力でもかまいません。</t>
    <rPh sb="0" eb="1">
      <t>イロ</t>
    </rPh>
    <rPh sb="7" eb="9">
      <t>カショ</t>
    </rPh>
    <rPh sb="11" eb="13">
      <t>ジドウ</t>
    </rPh>
    <rPh sb="14" eb="16">
      <t>ヒョウジ</t>
    </rPh>
    <rPh sb="22" eb="24">
      <t>カンスウ</t>
    </rPh>
    <rPh sb="25" eb="26">
      <t>ハイ</t>
    </rPh>
    <rPh sb="33" eb="35">
      <t>ヒョウジ</t>
    </rPh>
    <rPh sb="39" eb="41">
      <t>バアイ</t>
    </rPh>
    <rPh sb="42" eb="43">
      <t>テ</t>
    </rPh>
    <rPh sb="43" eb="45">
      <t>ニュウリョク</t>
    </rPh>
    <phoneticPr fontId="1"/>
  </si>
  <si>
    <t>*申込及び種目一覧表*</t>
    <phoneticPr fontId="1"/>
  </si>
  <si>
    <t>沖縄県高等学校体育連盟会長　　殿</t>
    <rPh sb="0" eb="3">
      <t>オキナワケン</t>
    </rPh>
    <rPh sb="3" eb="5">
      <t>コウトウ</t>
    </rPh>
    <rPh sb="5" eb="7">
      <t>ガッコウ</t>
    </rPh>
    <rPh sb="7" eb="9">
      <t>タイイク</t>
    </rPh>
    <rPh sb="9" eb="11">
      <t>レンメイ</t>
    </rPh>
    <rPh sb="11" eb="13">
      <t>カイチョウ</t>
    </rPh>
    <rPh sb="15" eb="16">
      <t>ドノ</t>
    </rPh>
    <phoneticPr fontId="4"/>
  </si>
  <si>
    <t>学校番号</t>
    <rPh sb="0" eb="2">
      <t>ガッコウ</t>
    </rPh>
    <rPh sb="2" eb="4">
      <t>バンゴウ</t>
    </rPh>
    <phoneticPr fontId="4"/>
  </si>
  <si>
    <t>男　子</t>
    <rPh sb="0" eb="1">
      <t>オトコ</t>
    </rPh>
    <rPh sb="2" eb="3">
      <t>コ</t>
    </rPh>
    <phoneticPr fontId="4"/>
  </si>
  <si>
    <t>陸上競技申込用紙</t>
    <rPh sb="0" eb="1">
      <t>リク</t>
    </rPh>
    <rPh sb="1" eb="2">
      <t>ウエ</t>
    </rPh>
    <rPh sb="2" eb="3">
      <t>セリ</t>
    </rPh>
    <rPh sb="3" eb="4">
      <t>ワザ</t>
    </rPh>
    <rPh sb="4" eb="5">
      <t>サル</t>
    </rPh>
    <rPh sb="5" eb="6">
      <t>コミ</t>
    </rPh>
    <rPh sb="6" eb="7">
      <t>ヨウ</t>
    </rPh>
    <rPh sb="7" eb="8">
      <t>カミ</t>
    </rPh>
    <phoneticPr fontId="4"/>
  </si>
  <si>
    <t>学校名</t>
    <rPh sb="0" eb="3">
      <t>ガッコウメイ</t>
    </rPh>
    <phoneticPr fontId="4"/>
  </si>
  <si>
    <t>電話番号</t>
    <rPh sb="0" eb="2">
      <t>デンワ</t>
    </rPh>
    <rPh sb="2" eb="4">
      <t>バンゴウ</t>
    </rPh>
    <phoneticPr fontId="4"/>
  </si>
  <si>
    <t>監督名</t>
    <rPh sb="0" eb="2">
      <t>カントク</t>
    </rPh>
    <rPh sb="2" eb="3">
      <t>メイ</t>
    </rPh>
    <phoneticPr fontId="4"/>
  </si>
  <si>
    <t>教諭</t>
  </si>
  <si>
    <t>引率
責任者</t>
    <rPh sb="0" eb="2">
      <t>インソツ</t>
    </rPh>
    <rPh sb="3" eb="6">
      <t>セキニンシャ</t>
    </rPh>
    <phoneticPr fontId="4"/>
  </si>
  <si>
    <t>印</t>
    <rPh sb="0" eb="1">
      <t>イン</t>
    </rPh>
    <phoneticPr fontId="1"/>
  </si>
  <si>
    <t>no</t>
    <phoneticPr fontId="1"/>
  </si>
  <si>
    <t>アスリート
ビブス</t>
    <phoneticPr fontId="1"/>
  </si>
  <si>
    <t>氏名</t>
    <rPh sb="0" eb="2">
      <t>シメイ</t>
    </rPh>
    <phoneticPr fontId="1"/>
  </si>
  <si>
    <t>フリガナ</t>
    <phoneticPr fontId="1"/>
  </si>
  <si>
    <t>英字</t>
    <rPh sb="0" eb="2">
      <t>エイジ</t>
    </rPh>
    <phoneticPr fontId="1"/>
  </si>
  <si>
    <t>学年</t>
    <rPh sb="0" eb="2">
      <t>ガクネン</t>
    </rPh>
    <phoneticPr fontId="1"/>
  </si>
  <si>
    <t>種　　　　目</t>
    <rPh sb="0" eb="1">
      <t>タネ</t>
    </rPh>
    <rPh sb="5" eb="6">
      <t>メ</t>
    </rPh>
    <phoneticPr fontId="1"/>
  </si>
  <si>
    <t>4×100mR</t>
    <phoneticPr fontId="1"/>
  </si>
  <si>
    <t>4×400mR</t>
    <phoneticPr fontId="1"/>
  </si>
  <si>
    <t>学校番号</t>
    <rPh sb="0" eb="2">
      <t>ガッコウ</t>
    </rPh>
    <rPh sb="2" eb="4">
      <t>バンゴウ</t>
    </rPh>
    <phoneticPr fontId="1"/>
  </si>
  <si>
    <t>学校名</t>
    <rPh sb="0" eb="1">
      <t>ガク</t>
    </rPh>
    <rPh sb="1" eb="2">
      <t>コウ</t>
    </rPh>
    <rPh sb="2" eb="3">
      <t>メイ</t>
    </rPh>
    <phoneticPr fontId="1"/>
  </si>
  <si>
    <t>(姓)</t>
    <phoneticPr fontId="1"/>
  </si>
  <si>
    <t>(名)</t>
    <phoneticPr fontId="1"/>
  </si>
  <si>
    <t>種目</t>
    <rPh sb="0" eb="2">
      <t>シュモク</t>
    </rPh>
    <phoneticPr fontId="1"/>
  </si>
  <si>
    <t>参加数</t>
    <rPh sb="0" eb="3">
      <t>サンカスウ</t>
    </rPh>
    <phoneticPr fontId="1"/>
  </si>
  <si>
    <t>１００ｍ</t>
  </si>
  <si>
    <t>２００ｍ</t>
  </si>
  <si>
    <t>４００ｍ</t>
  </si>
  <si>
    <t>８００ｍ</t>
  </si>
  <si>
    <t>１５００ｍ</t>
    <phoneticPr fontId="1"/>
  </si>
  <si>
    <t>５０００ｍ</t>
  </si>
  <si>
    <t>１１０ｍＨ</t>
  </si>
  <si>
    <t>４００ｍＨ</t>
    <phoneticPr fontId="3"/>
  </si>
  <si>
    <t>３０００mSC</t>
    <phoneticPr fontId="4"/>
  </si>
  <si>
    <t>５０００mＷ</t>
    <phoneticPr fontId="4"/>
  </si>
  <si>
    <t>走高跳</t>
    <rPh sb="0" eb="1">
      <t>ソウ</t>
    </rPh>
    <phoneticPr fontId="4"/>
  </si>
  <si>
    <t>棒高跳</t>
    <rPh sb="0" eb="3">
      <t>ボウタカトビ</t>
    </rPh>
    <phoneticPr fontId="4"/>
  </si>
  <si>
    <t>走幅跳</t>
    <rPh sb="0" eb="1">
      <t>ソウ</t>
    </rPh>
    <phoneticPr fontId="4"/>
  </si>
  <si>
    <t>三段跳</t>
    <rPh sb="0" eb="3">
      <t>サンダントビ</t>
    </rPh>
    <phoneticPr fontId="4"/>
  </si>
  <si>
    <t>砲丸投</t>
    <rPh sb="0" eb="3">
      <t>ホウガンナゲ</t>
    </rPh>
    <phoneticPr fontId="4"/>
  </si>
  <si>
    <t>円盤投</t>
    <rPh sb="0" eb="3">
      <t>エンバンナゲ</t>
    </rPh>
    <phoneticPr fontId="4"/>
  </si>
  <si>
    <t>ﾊﾝﾏｰ投</t>
    <phoneticPr fontId="4"/>
  </si>
  <si>
    <t>やり投</t>
    <phoneticPr fontId="4"/>
  </si>
  <si>
    <t>八種競技</t>
    <rPh sb="0" eb="1">
      <t>8</t>
    </rPh>
    <rPh sb="1" eb="2">
      <t>シュ</t>
    </rPh>
    <rPh sb="2" eb="4">
      <t>キョウギ</t>
    </rPh>
    <phoneticPr fontId="4"/>
  </si>
  <si>
    <t>１５００m(ｵｰﾌﾟﾝ)</t>
    <phoneticPr fontId="4"/>
  </si>
  <si>
    <t>３０００m(ｵｰﾌﾟﾝ)</t>
    <phoneticPr fontId="4"/>
  </si>
  <si>
    <t>合計（</t>
    <rPh sb="0" eb="2">
      <t>ゴウケイ</t>
    </rPh>
    <phoneticPr fontId="1"/>
  </si>
  <si>
    <t>）　人</t>
    <rPh sb="2" eb="3">
      <t>ニン</t>
    </rPh>
    <phoneticPr fontId="1"/>
  </si>
  <si>
    <t>*自動表示。実人数と異なる場合は手打ちで訂正を。</t>
    <rPh sb="1" eb="3">
      <t>ジドウ</t>
    </rPh>
    <rPh sb="3" eb="5">
      <t>ヒョウジ</t>
    </rPh>
    <rPh sb="6" eb="7">
      <t>ジツ</t>
    </rPh>
    <rPh sb="7" eb="9">
      <t>ニンズウ</t>
    </rPh>
    <rPh sb="10" eb="11">
      <t>コト</t>
    </rPh>
    <rPh sb="13" eb="15">
      <t>バアイ</t>
    </rPh>
    <rPh sb="16" eb="18">
      <t>テウ</t>
    </rPh>
    <rPh sb="20" eb="22">
      <t>テイセイ</t>
    </rPh>
    <phoneticPr fontId="1"/>
  </si>
  <si>
    <t>①上記の者は本校在学生であり、健康診断の結果異常なく標記大会に出場することを認め参加申し込み致します。</t>
    <rPh sb="1" eb="2">
      <t>ウエ</t>
    </rPh>
    <rPh sb="2" eb="3">
      <t>キ</t>
    </rPh>
    <rPh sb="4" eb="5">
      <t>モノ</t>
    </rPh>
    <rPh sb="6" eb="8">
      <t>ホンコウ</t>
    </rPh>
    <rPh sb="8" eb="10">
      <t>ザイガク</t>
    </rPh>
    <rPh sb="10" eb="11">
      <t>ショウ</t>
    </rPh>
    <rPh sb="15" eb="17">
      <t>ケンコウ</t>
    </rPh>
    <rPh sb="17" eb="19">
      <t>シンダン</t>
    </rPh>
    <rPh sb="20" eb="22">
      <t>ケッカ</t>
    </rPh>
    <rPh sb="22" eb="24">
      <t>イジョウ</t>
    </rPh>
    <rPh sb="26" eb="28">
      <t>ヒョウキ</t>
    </rPh>
    <rPh sb="28" eb="30">
      <t>タイカイ</t>
    </rPh>
    <rPh sb="31" eb="33">
      <t>シュツジョウ</t>
    </rPh>
    <rPh sb="38" eb="39">
      <t>ミト</t>
    </rPh>
    <rPh sb="40" eb="42">
      <t>サンカ</t>
    </rPh>
    <rPh sb="42" eb="43">
      <t>モウ</t>
    </rPh>
    <rPh sb="44" eb="45">
      <t>コ</t>
    </rPh>
    <rPh sb="46" eb="47">
      <t>イタ</t>
    </rPh>
    <phoneticPr fontId="4"/>
  </si>
  <si>
    <t>②個人情報については「沖縄県高体連個人情報保護方針」を承諾した上で参加申込みすることに同意します。</t>
    <rPh sb="1" eb="3">
      <t>コジン</t>
    </rPh>
    <rPh sb="3" eb="5">
      <t>ジョウホウ</t>
    </rPh>
    <rPh sb="11" eb="14">
      <t>オキナワケン</t>
    </rPh>
    <rPh sb="14" eb="17">
      <t>コウタイレン</t>
    </rPh>
    <rPh sb="17" eb="19">
      <t>コジン</t>
    </rPh>
    <rPh sb="19" eb="21">
      <t>ジョウホウ</t>
    </rPh>
    <rPh sb="21" eb="23">
      <t>ホゴ</t>
    </rPh>
    <rPh sb="23" eb="25">
      <t>ホウシン</t>
    </rPh>
    <rPh sb="27" eb="29">
      <t>ショウダク</t>
    </rPh>
    <rPh sb="31" eb="32">
      <t>ウエ</t>
    </rPh>
    <rPh sb="33" eb="35">
      <t>サンカ</t>
    </rPh>
    <rPh sb="35" eb="37">
      <t>モウシコ</t>
    </rPh>
    <rPh sb="43" eb="45">
      <t>ドウイ</t>
    </rPh>
    <phoneticPr fontId="4"/>
  </si>
  <si>
    <t>令和　　年　　月　　日</t>
    <rPh sb="0" eb="2">
      <t>レイワ</t>
    </rPh>
    <rPh sb="4" eb="5">
      <t>ネン</t>
    </rPh>
    <rPh sb="7" eb="8">
      <t>ガツ</t>
    </rPh>
    <rPh sb="10" eb="11">
      <t>ニチ</t>
    </rPh>
    <phoneticPr fontId="1"/>
  </si>
  <si>
    <t>補助員
氏　名</t>
    <rPh sb="0" eb="3">
      <t>ホジョイン</t>
    </rPh>
    <rPh sb="4" eb="5">
      <t>シ</t>
    </rPh>
    <rPh sb="6" eb="7">
      <t>メイ</t>
    </rPh>
    <phoneticPr fontId="1"/>
  </si>
  <si>
    <t>校長</t>
    <rPh sb="0" eb="2">
      <t>コウチョウ</t>
    </rPh>
    <phoneticPr fontId="1"/>
  </si>
  <si>
    <t>*補助員は各学校２名です。</t>
    <rPh sb="1" eb="4">
      <t>ホジョイン</t>
    </rPh>
    <rPh sb="5" eb="6">
      <t>カク</t>
    </rPh>
    <rPh sb="6" eb="8">
      <t>ガッコウ</t>
    </rPh>
    <rPh sb="9" eb="10">
      <t>メイ</t>
    </rPh>
    <phoneticPr fontId="4"/>
  </si>
  <si>
    <t>*男女別各２部提出してください。</t>
    <rPh sb="1" eb="3">
      <t>ダンジョ</t>
    </rPh>
    <rPh sb="3" eb="4">
      <t>ベツ</t>
    </rPh>
    <rPh sb="4" eb="5">
      <t>カク</t>
    </rPh>
    <rPh sb="6" eb="7">
      <t>ブ</t>
    </rPh>
    <rPh sb="7" eb="9">
      <t>テイシュツ</t>
    </rPh>
    <phoneticPr fontId="4"/>
  </si>
  <si>
    <t>*リレーは出場種目に○印をつけて下さい。</t>
    <rPh sb="5" eb="7">
      <t>シュツジョウ</t>
    </rPh>
    <rPh sb="7" eb="9">
      <t>シュモク</t>
    </rPh>
    <rPh sb="11" eb="12">
      <t>シルシ</t>
    </rPh>
    <rPh sb="16" eb="17">
      <t>クダ</t>
    </rPh>
    <phoneticPr fontId="4"/>
  </si>
  <si>
    <t>女　子</t>
    <rPh sb="0" eb="1">
      <t>オンナ</t>
    </rPh>
    <rPh sb="2" eb="3">
      <t>コ</t>
    </rPh>
    <phoneticPr fontId="4"/>
  </si>
  <si>
    <t>生年月日</t>
    <rPh sb="0" eb="4">
      <t>セイネンガッピ</t>
    </rPh>
    <phoneticPr fontId="1"/>
  </si>
  <si>
    <t>１５００ｍ</t>
  </si>
  <si>
    <t>３０００ｍ</t>
  </si>
  <si>
    <t>１００ｍＨ</t>
  </si>
  <si>
    <t>４００ｍＨ</t>
  </si>
  <si>
    <t>七種競技</t>
    <rPh sb="0" eb="1">
      <t>ナナ</t>
    </rPh>
    <rPh sb="1" eb="2">
      <t>シュ</t>
    </rPh>
    <rPh sb="2" eb="4">
      <t>キョウギ</t>
    </rPh>
    <phoneticPr fontId="4"/>
  </si>
  <si>
    <t>アスリートビブス申込書</t>
    <rPh sb="8" eb="11">
      <t>モウシコミショ</t>
    </rPh>
    <phoneticPr fontId="4"/>
  </si>
  <si>
    <t>学校番号を入力→</t>
    <rPh sb="0" eb="2">
      <t>ガッコウ</t>
    </rPh>
    <rPh sb="2" eb="4">
      <t>バンゴウ</t>
    </rPh>
    <rPh sb="5" eb="7">
      <t>ニュウリョク</t>
    </rPh>
    <phoneticPr fontId="1"/>
  </si>
  <si>
    <t>番号</t>
    <rPh sb="0" eb="1">
      <t>バン</t>
    </rPh>
    <rPh sb="1" eb="2">
      <t>ゴウ</t>
    </rPh>
    <phoneticPr fontId="4"/>
  </si>
  <si>
    <t>小計</t>
    <rPh sb="0" eb="2">
      <t>ショウケイ</t>
    </rPh>
    <phoneticPr fontId="4"/>
  </si>
  <si>
    <t>必要枚数</t>
    <rPh sb="0" eb="2">
      <t>ヒツヨウ</t>
    </rPh>
    <rPh sb="2" eb="4">
      <t>マイスウ</t>
    </rPh>
    <phoneticPr fontId="4"/>
  </si>
  <si>
    <t>上記の通り、合計　</t>
    <rPh sb="0" eb="1">
      <t>ウエ</t>
    </rPh>
    <rPh sb="1" eb="2">
      <t>キ</t>
    </rPh>
    <rPh sb="3" eb="4">
      <t>トオ</t>
    </rPh>
    <rPh sb="6" eb="8">
      <t>ゴウケイ</t>
    </rPh>
    <phoneticPr fontId="4"/>
  </si>
  <si>
    <t>　枚申込いたします。</t>
    <rPh sb="1" eb="2">
      <t>マイ</t>
    </rPh>
    <rPh sb="2" eb="4">
      <t>モウシコミ</t>
    </rPh>
    <phoneticPr fontId="1"/>
  </si>
  <si>
    <t>令和　　年　　月　　日</t>
    <rPh sb="0" eb="2">
      <t>レイワ</t>
    </rPh>
    <rPh sb="4" eb="5">
      <t>ネン</t>
    </rPh>
    <rPh sb="7" eb="8">
      <t>ツキ</t>
    </rPh>
    <rPh sb="10" eb="11">
      <t>ニチ</t>
    </rPh>
    <phoneticPr fontId="1"/>
  </si>
  <si>
    <t>高等学校</t>
    <rPh sb="0" eb="2">
      <t>コウトウ</t>
    </rPh>
    <rPh sb="2" eb="4">
      <t>ガッコウ</t>
    </rPh>
    <phoneticPr fontId="4"/>
  </si>
  <si>
    <t>監督名　</t>
    <rPh sb="0" eb="2">
      <t>カントク</t>
    </rPh>
    <rPh sb="2" eb="3">
      <t>ナ</t>
    </rPh>
    <phoneticPr fontId="4"/>
  </si>
  <si>
    <t>各学校の番号（ナンバーカード）：学校番号の後に00～99をつける</t>
    <rPh sb="0" eb="3">
      <t>カクガッコウ</t>
    </rPh>
    <rPh sb="4" eb="6">
      <t>バンゴウ</t>
    </rPh>
    <rPh sb="16" eb="18">
      <t>ガッコウ</t>
    </rPh>
    <rPh sb="18" eb="20">
      <t>バンゴウ</t>
    </rPh>
    <rPh sb="21" eb="22">
      <t>アト</t>
    </rPh>
    <phoneticPr fontId="4"/>
  </si>
  <si>
    <t>辺土名</t>
    <phoneticPr fontId="1"/>
  </si>
  <si>
    <t>100～199</t>
    <phoneticPr fontId="1"/>
  </si>
  <si>
    <t>前　原</t>
    <phoneticPr fontId="1"/>
  </si>
  <si>
    <t>1100～1199</t>
    <phoneticPr fontId="1"/>
  </si>
  <si>
    <t>球　陽</t>
    <phoneticPr fontId="1"/>
  </si>
  <si>
    <t>2100～2199</t>
    <phoneticPr fontId="1"/>
  </si>
  <si>
    <t>陽　明</t>
    <phoneticPr fontId="1"/>
  </si>
  <si>
    <t>3100～3199</t>
    <phoneticPr fontId="1"/>
  </si>
  <si>
    <t>真和志</t>
    <phoneticPr fontId="1"/>
  </si>
  <si>
    <t>4100～4199</t>
    <phoneticPr fontId="1"/>
  </si>
  <si>
    <t>南　農</t>
    <phoneticPr fontId="1"/>
  </si>
  <si>
    <t>5100～5199</t>
    <phoneticPr fontId="1"/>
  </si>
  <si>
    <t>八重農</t>
  </si>
  <si>
    <t>6100～6199</t>
    <phoneticPr fontId="1"/>
  </si>
  <si>
    <t>北　山</t>
  </si>
  <si>
    <t>200～299</t>
    <phoneticPr fontId="1"/>
  </si>
  <si>
    <t>中　農</t>
  </si>
  <si>
    <t>1200～1299</t>
    <phoneticPr fontId="1"/>
  </si>
  <si>
    <t>北　谷</t>
    <phoneticPr fontId="4"/>
  </si>
  <si>
    <t>2200～2299</t>
    <phoneticPr fontId="1"/>
  </si>
  <si>
    <t>昭薬附</t>
  </si>
  <si>
    <t>3200～3299</t>
    <phoneticPr fontId="1"/>
  </si>
  <si>
    <t>4200～4299</t>
    <phoneticPr fontId="1"/>
  </si>
  <si>
    <t>南　商</t>
    <phoneticPr fontId="4"/>
  </si>
  <si>
    <t>5200～5299</t>
    <phoneticPr fontId="1"/>
  </si>
  <si>
    <t>八商工</t>
  </si>
  <si>
    <t>6200～6299</t>
    <phoneticPr fontId="1"/>
  </si>
  <si>
    <t>本　部</t>
  </si>
  <si>
    <t>300～399</t>
    <phoneticPr fontId="1"/>
  </si>
  <si>
    <t>具志川</t>
  </si>
  <si>
    <t>1300～1399</t>
    <phoneticPr fontId="1"/>
  </si>
  <si>
    <t>北中城</t>
  </si>
  <si>
    <t>2300～2399</t>
    <phoneticPr fontId="1"/>
  </si>
  <si>
    <t>3300～3399</t>
    <phoneticPr fontId="1"/>
  </si>
  <si>
    <t>那　覇</t>
  </si>
  <si>
    <t>4300～4399</t>
    <phoneticPr fontId="1"/>
  </si>
  <si>
    <t>南　工</t>
  </si>
  <si>
    <t>5300～5399</t>
    <phoneticPr fontId="1"/>
  </si>
  <si>
    <t>八重山</t>
  </si>
  <si>
    <t>6300～6399</t>
    <phoneticPr fontId="1"/>
  </si>
  <si>
    <t>名商工</t>
  </si>
  <si>
    <t>400～499</t>
    <phoneticPr fontId="1"/>
  </si>
  <si>
    <t>与　勝</t>
  </si>
  <si>
    <t>1400～1499</t>
    <phoneticPr fontId="1"/>
  </si>
  <si>
    <t>普天間</t>
  </si>
  <si>
    <t>2400～2499</t>
    <phoneticPr fontId="1"/>
  </si>
  <si>
    <t>3400～3499</t>
    <phoneticPr fontId="1"/>
  </si>
  <si>
    <t>小　禄</t>
  </si>
  <si>
    <t>4400～4499</t>
    <phoneticPr fontId="1"/>
  </si>
  <si>
    <t>向　陽</t>
  </si>
  <si>
    <t>5400～5499</t>
    <phoneticPr fontId="1"/>
  </si>
  <si>
    <t>名　護</t>
  </si>
  <si>
    <t>500～599</t>
    <phoneticPr fontId="1"/>
  </si>
  <si>
    <t>読　谷</t>
  </si>
  <si>
    <t>1500～1599</t>
    <phoneticPr fontId="1"/>
  </si>
  <si>
    <t>中　商</t>
  </si>
  <si>
    <t>2500～2599</t>
    <phoneticPr fontId="1"/>
  </si>
  <si>
    <t>3500～3599</t>
    <phoneticPr fontId="1"/>
  </si>
  <si>
    <t>那覇西</t>
  </si>
  <si>
    <t>4500～4599</t>
    <phoneticPr fontId="1"/>
  </si>
  <si>
    <t>沖　水</t>
  </si>
  <si>
    <t>5500～5599</t>
    <phoneticPr fontId="1"/>
  </si>
  <si>
    <t>北　農</t>
  </si>
  <si>
    <t>600～699</t>
    <phoneticPr fontId="1"/>
  </si>
  <si>
    <t>嘉手納</t>
    <phoneticPr fontId="1"/>
  </si>
  <si>
    <t>1600～1699</t>
    <phoneticPr fontId="1"/>
  </si>
  <si>
    <t>宜野湾</t>
  </si>
  <si>
    <t>2600～2699</t>
    <phoneticPr fontId="1"/>
  </si>
  <si>
    <t>興　南</t>
  </si>
  <si>
    <t>3600～3699</t>
    <phoneticPr fontId="1"/>
  </si>
  <si>
    <t>開　邦</t>
    <phoneticPr fontId="1"/>
  </si>
  <si>
    <t>4600～4699</t>
    <phoneticPr fontId="1"/>
  </si>
  <si>
    <t>糸　満</t>
  </si>
  <si>
    <t>5600～5699</t>
    <phoneticPr fontId="1"/>
  </si>
  <si>
    <t>700～799</t>
    <phoneticPr fontId="1"/>
  </si>
  <si>
    <t>美　里</t>
    <phoneticPr fontId="4"/>
  </si>
  <si>
    <t>1700～1799</t>
    <phoneticPr fontId="1"/>
  </si>
  <si>
    <t>2700～2799</t>
    <phoneticPr fontId="1"/>
  </si>
  <si>
    <t>首里東</t>
    <phoneticPr fontId="4"/>
  </si>
  <si>
    <t>3700～3799</t>
    <phoneticPr fontId="1"/>
  </si>
  <si>
    <t>南風原</t>
    <phoneticPr fontId="4"/>
  </si>
  <si>
    <t>4700～4799</t>
    <phoneticPr fontId="1"/>
  </si>
  <si>
    <t>久米島</t>
    <phoneticPr fontId="4"/>
  </si>
  <si>
    <t>5700～5799</t>
    <phoneticPr fontId="1"/>
  </si>
  <si>
    <t>宜野座</t>
  </si>
  <si>
    <t>800～899</t>
    <phoneticPr fontId="1"/>
  </si>
  <si>
    <t>美来工科</t>
  </si>
  <si>
    <t>1800～1899</t>
    <phoneticPr fontId="1"/>
  </si>
  <si>
    <t>西　原</t>
  </si>
  <si>
    <t>2800～2899</t>
    <phoneticPr fontId="1"/>
  </si>
  <si>
    <t>首　里</t>
  </si>
  <si>
    <t>3800～3899</t>
    <phoneticPr fontId="1"/>
  </si>
  <si>
    <t>知　念</t>
  </si>
  <si>
    <t>4800～4899</t>
    <phoneticPr fontId="1"/>
  </si>
  <si>
    <t>宮　古</t>
  </si>
  <si>
    <t>5800～5899</t>
    <phoneticPr fontId="1"/>
  </si>
  <si>
    <t>石　川</t>
  </si>
  <si>
    <t>900～999</t>
    <phoneticPr fontId="1"/>
  </si>
  <si>
    <t>コ　ザ</t>
  </si>
  <si>
    <t>1900～1999</t>
    <phoneticPr fontId="1"/>
  </si>
  <si>
    <t>浦　商</t>
  </si>
  <si>
    <t>2900～2999</t>
    <phoneticPr fontId="1"/>
  </si>
  <si>
    <t>沖　工</t>
  </si>
  <si>
    <t>3900～3999</t>
    <phoneticPr fontId="1"/>
  </si>
  <si>
    <t>豊見城</t>
  </si>
  <si>
    <t>4900～4999</t>
    <phoneticPr fontId="1"/>
  </si>
  <si>
    <t>5900～5999</t>
    <phoneticPr fontId="1"/>
  </si>
  <si>
    <t>はなさき支援</t>
    <rPh sb="4" eb="6">
      <t>シエン</t>
    </rPh>
    <phoneticPr fontId="1"/>
  </si>
  <si>
    <t>具　商</t>
  </si>
  <si>
    <t>1000～1099</t>
    <phoneticPr fontId="1"/>
  </si>
  <si>
    <t>美　工</t>
  </si>
  <si>
    <t>2000～2099</t>
    <phoneticPr fontId="1"/>
  </si>
  <si>
    <t>浦　工</t>
  </si>
  <si>
    <t>3000～3099</t>
    <phoneticPr fontId="1"/>
  </si>
  <si>
    <t>沖　尚</t>
  </si>
  <si>
    <t>4000～4099</t>
    <phoneticPr fontId="1"/>
  </si>
  <si>
    <t>豊　南</t>
  </si>
  <si>
    <t>5000～5099</t>
    <phoneticPr fontId="1"/>
  </si>
  <si>
    <t>宮　工</t>
  </si>
  <si>
    <t>6000～6099</t>
    <phoneticPr fontId="1"/>
  </si>
  <si>
    <t>令和○年度　沖縄県高等学校○○体育大会</t>
    <rPh sb="0" eb="1">
      <t>レイ</t>
    </rPh>
    <rPh sb="1" eb="2">
      <t>ワ</t>
    </rPh>
    <rPh sb="3" eb="5">
      <t>ネンド</t>
    </rPh>
    <rPh sb="4" eb="5">
      <t>ド</t>
    </rPh>
    <rPh sb="5" eb="7">
      <t>ヘイネンド</t>
    </rPh>
    <rPh sb="6" eb="9">
      <t>オキナワケン</t>
    </rPh>
    <rPh sb="9" eb="11">
      <t>コウトウ</t>
    </rPh>
    <rPh sb="11" eb="13">
      <t>ガッコウ</t>
    </rPh>
    <rPh sb="15" eb="17">
      <t>タイイク</t>
    </rPh>
    <rPh sb="17" eb="19">
      <t>タイカイ</t>
    </rPh>
    <phoneticPr fontId="4"/>
  </si>
  <si>
    <t>中部商業高等学校</t>
    <rPh sb="0" eb="4">
      <t>チュウブショウギョウ</t>
    </rPh>
    <rPh sb="4" eb="8">
      <t>コウトウガッコウ</t>
    </rPh>
    <phoneticPr fontId="1"/>
  </si>
  <si>
    <t>400mR</t>
    <phoneticPr fontId="1"/>
  </si>
  <si>
    <t>1600mR</t>
    <phoneticPr fontId="1"/>
  </si>
  <si>
    <t>大城</t>
    <rPh sb="0" eb="2">
      <t>オオシロ</t>
    </rPh>
    <phoneticPr fontId="1"/>
  </si>
  <si>
    <t>幸太郎</t>
    <rPh sb="0" eb="3">
      <t>コウタロウ</t>
    </rPh>
    <phoneticPr fontId="1"/>
  </si>
  <si>
    <t>オオシロ</t>
    <phoneticPr fontId="1"/>
  </si>
  <si>
    <t>コウタロウ</t>
    <phoneticPr fontId="1"/>
  </si>
  <si>
    <t>OSHIRO</t>
    <phoneticPr fontId="1"/>
  </si>
  <si>
    <t>Kotaro</t>
    <phoneticPr fontId="1"/>
  </si>
  <si>
    <t>○</t>
  </si>
  <si>
    <t>當眞</t>
    <rPh sb="0" eb="2">
      <t>トウマ</t>
    </rPh>
    <phoneticPr fontId="1"/>
  </si>
  <si>
    <t>稜</t>
    <rPh sb="0" eb="1">
      <t>リョウ</t>
    </rPh>
    <phoneticPr fontId="1"/>
  </si>
  <si>
    <t>トウマ</t>
    <phoneticPr fontId="1"/>
  </si>
  <si>
    <t>リョウ</t>
    <phoneticPr fontId="1"/>
  </si>
  <si>
    <t>TOMA</t>
    <phoneticPr fontId="1"/>
  </si>
  <si>
    <t>Ryo</t>
    <phoneticPr fontId="1"/>
  </si>
  <si>
    <t>新城</t>
    <rPh sb="0" eb="2">
      <t>シンジョウ</t>
    </rPh>
    <phoneticPr fontId="1"/>
  </si>
  <si>
    <t>太朗</t>
    <rPh sb="0" eb="2">
      <t>タロウ</t>
    </rPh>
    <phoneticPr fontId="1"/>
  </si>
  <si>
    <t>シンジョウ</t>
    <phoneticPr fontId="1"/>
  </si>
  <si>
    <t>タロウ</t>
    <phoneticPr fontId="1"/>
  </si>
  <si>
    <t>SHINJO</t>
    <phoneticPr fontId="1"/>
  </si>
  <si>
    <t>Taro</t>
    <phoneticPr fontId="1"/>
  </si>
  <si>
    <t>比嘉</t>
    <rPh sb="0" eb="2">
      <t>ヒガ</t>
    </rPh>
    <phoneticPr fontId="1"/>
  </si>
  <si>
    <t>勇信</t>
    <rPh sb="0" eb="2">
      <t>ユウシン</t>
    </rPh>
    <phoneticPr fontId="1"/>
  </si>
  <si>
    <t>ヒガ</t>
    <phoneticPr fontId="1"/>
  </si>
  <si>
    <t>ユウシン</t>
    <phoneticPr fontId="1"/>
  </si>
  <si>
    <t>HIGA</t>
    <phoneticPr fontId="1"/>
  </si>
  <si>
    <t>Yushin</t>
    <phoneticPr fontId="1"/>
  </si>
  <si>
    <t>オオシロ</t>
  </si>
  <si>
    <t>コウタロウ</t>
  </si>
  <si>
    <t>OSHIRO</t>
  </si>
  <si>
    <t>Kotaro</t>
  </si>
  <si>
    <t>３０００m(ｵｰﾌﾟﾝ)</t>
  </si>
  <si>
    <t>令和　○　年　○　月　○　日</t>
    <rPh sb="0" eb="2">
      <t>レイワ</t>
    </rPh>
    <rPh sb="5" eb="6">
      <t>ネン</t>
    </rPh>
    <rPh sb="9" eb="10">
      <t>ガツ</t>
    </rPh>
    <rPh sb="13" eb="14">
      <t>ニチ</t>
    </rPh>
    <phoneticPr fontId="1"/>
  </si>
  <si>
    <t>氏　名</t>
    <rPh sb="0" eb="1">
      <t>シ</t>
    </rPh>
    <rPh sb="2" eb="3">
      <t>メイ</t>
    </rPh>
    <phoneticPr fontId="1"/>
  </si>
  <si>
    <t>s1</t>
    <phoneticPr fontId="1"/>
  </si>
  <si>
    <t>s2</t>
    <phoneticPr fontId="1"/>
  </si>
  <si>
    <t>s3</t>
    <phoneticPr fontId="1"/>
  </si>
  <si>
    <t>4R</t>
    <phoneticPr fontId="1"/>
  </si>
  <si>
    <t>16R</t>
    <phoneticPr fontId="1"/>
  </si>
  <si>
    <t>n1</t>
    <phoneticPr fontId="1"/>
  </si>
  <si>
    <t>len</t>
    <phoneticPr fontId="1"/>
  </si>
  <si>
    <t>Male</t>
    <phoneticPr fontId="1"/>
  </si>
  <si>
    <t>002   100</t>
  </si>
  <si>
    <t>034   100</t>
  </si>
  <si>
    <t>008   100</t>
  </si>
  <si>
    <t>003   100</t>
  </si>
  <si>
    <t>053   100</t>
  </si>
  <si>
    <t>005   100</t>
  </si>
  <si>
    <t>037   100</t>
  </si>
  <si>
    <t>011   100</t>
  </si>
  <si>
    <t>061   100</t>
  </si>
  <si>
    <t>006   100</t>
  </si>
  <si>
    <t>210   100</t>
  </si>
  <si>
    <t>087   100</t>
    <phoneticPr fontId="1"/>
  </si>
  <si>
    <t>074   100</t>
  </si>
  <si>
    <t>071   100</t>
  </si>
  <si>
    <t>073   100</t>
  </si>
  <si>
    <t>091   100</t>
    <phoneticPr fontId="1"/>
  </si>
  <si>
    <t>082   100</t>
    <phoneticPr fontId="1"/>
  </si>
  <si>
    <t>072   100</t>
  </si>
  <si>
    <t>092   100</t>
  </si>
  <si>
    <t>010   150</t>
    <phoneticPr fontId="1"/>
  </si>
  <si>
    <t>Female</t>
    <phoneticPr fontId="1"/>
  </si>
  <si>
    <t>002   200</t>
  </si>
  <si>
    <t>044   200</t>
  </si>
  <si>
    <t>008   200</t>
  </si>
  <si>
    <t>003   200</t>
  </si>
  <si>
    <t>010   200</t>
  </si>
  <si>
    <t>５０００mＷ</t>
    <phoneticPr fontId="1"/>
  </si>
  <si>
    <t>061   200</t>
    <phoneticPr fontId="1"/>
  </si>
  <si>
    <t>005   200</t>
  </si>
  <si>
    <t>046   200</t>
    <phoneticPr fontId="1"/>
  </si>
  <si>
    <t>七種競技</t>
    <rPh sb="0" eb="1">
      <t>7</t>
    </rPh>
    <rPh sb="1" eb="2">
      <t>シュ</t>
    </rPh>
    <rPh sb="2" eb="4">
      <t>キョウギ</t>
    </rPh>
    <phoneticPr fontId="1"/>
  </si>
  <si>
    <t>202   200</t>
  </si>
  <si>
    <t>006   200</t>
  </si>
  <si>
    <t>ﾊﾝﾏｰ投</t>
    <rPh sb="4" eb="5">
      <t>ナ</t>
    </rPh>
    <phoneticPr fontId="1"/>
  </si>
  <si>
    <t>094   200</t>
    <phoneticPr fontId="1"/>
  </si>
  <si>
    <t>棒高跳び</t>
    <rPh sb="0" eb="3">
      <t>ボウタカト</t>
    </rPh>
    <phoneticPr fontId="1"/>
  </si>
  <si>
    <t>072   200</t>
    <phoneticPr fontId="1"/>
  </si>
  <si>
    <t>やり投</t>
  </si>
  <si>
    <t>093   200</t>
    <phoneticPr fontId="1"/>
  </si>
  <si>
    <t>円盤投</t>
    <phoneticPr fontId="1"/>
  </si>
  <si>
    <t>088   200</t>
    <phoneticPr fontId="1"/>
  </si>
  <si>
    <t>走高跳</t>
  </si>
  <si>
    <t>071   200</t>
  </si>
  <si>
    <t>走幅跳</t>
  </si>
  <si>
    <t>073   200</t>
  </si>
  <si>
    <t>074   200</t>
    <phoneticPr fontId="1"/>
  </si>
  <si>
    <t>砲丸投</t>
  </si>
  <si>
    <t>084   200</t>
    <phoneticPr fontId="1"/>
  </si>
  <si>
    <t>008   250</t>
    <phoneticPr fontId="1"/>
  </si>
  <si>
    <t>学 校 名</t>
    <rPh sb="0" eb="5">
      <t>ガッコウメイ</t>
    </rPh>
    <phoneticPr fontId="10"/>
  </si>
  <si>
    <t>所　　在　　地</t>
    <rPh sb="0" eb="7">
      <t>ショザイチ</t>
    </rPh>
    <phoneticPr fontId="10"/>
  </si>
  <si>
    <t>郵便番号</t>
    <rPh sb="0" eb="2">
      <t>ユウビン</t>
    </rPh>
    <rPh sb="2" eb="4">
      <t>バンゴウ</t>
    </rPh>
    <phoneticPr fontId="10"/>
  </si>
  <si>
    <t>電 話 番 号 等</t>
    <rPh sb="0" eb="3">
      <t>デンワ</t>
    </rPh>
    <rPh sb="4" eb="5">
      <t>バンゴウ</t>
    </rPh>
    <rPh sb="6" eb="7">
      <t>ゴウ</t>
    </rPh>
    <rPh sb="8" eb="9">
      <t>トウ</t>
    </rPh>
    <phoneticPr fontId="10"/>
  </si>
  <si>
    <t>高等学校/学校</t>
    <rPh sb="0" eb="2">
      <t>コウトウ</t>
    </rPh>
    <rPh sb="2" eb="4">
      <t>ガッコウ</t>
    </rPh>
    <rPh sb="5" eb="7">
      <t>ガッコウ</t>
    </rPh>
    <phoneticPr fontId="1"/>
  </si>
  <si>
    <t>正式名称</t>
    <rPh sb="0" eb="2">
      <t>セイシキ</t>
    </rPh>
    <rPh sb="2" eb="4">
      <t>メイショウ</t>
    </rPh>
    <phoneticPr fontId="1"/>
  </si>
  <si>
    <t>辺土名</t>
    <rPh sb="0" eb="3">
      <t>ヘントナ</t>
    </rPh>
    <phoneticPr fontId="10"/>
  </si>
  <si>
    <t>大宜味村字饒波2015</t>
    <rPh sb="0" eb="4">
      <t>オオギミソン</t>
    </rPh>
    <rPh sb="4" eb="5">
      <t>アザ</t>
    </rPh>
    <rPh sb="5" eb="6">
      <t>ヨヘナ</t>
    </rPh>
    <rPh sb="6" eb="7">
      <t>ハ</t>
    </rPh>
    <phoneticPr fontId="10"/>
  </si>
  <si>
    <t>905-1304</t>
  </si>
  <si>
    <t>0980-44-3103</t>
  </si>
  <si>
    <t>高等学校</t>
    <rPh sb="0" eb="2">
      <t>コウトウ</t>
    </rPh>
    <rPh sb="2" eb="4">
      <t>ガッコウ</t>
    </rPh>
    <phoneticPr fontId="1"/>
  </si>
  <si>
    <t>北山</t>
    <rPh sb="0" eb="2">
      <t>ホクザン</t>
    </rPh>
    <phoneticPr fontId="10"/>
  </si>
  <si>
    <t>今帰仁村字仲尾次540-1</t>
    <rPh sb="0" eb="4">
      <t>ナキジンソン</t>
    </rPh>
    <rPh sb="4" eb="5">
      <t>アザ</t>
    </rPh>
    <rPh sb="5" eb="6">
      <t>ナカ</t>
    </rPh>
    <rPh sb="6" eb="7">
      <t>オ</t>
    </rPh>
    <rPh sb="7" eb="8">
      <t>ツ</t>
    </rPh>
    <phoneticPr fontId="10"/>
  </si>
  <si>
    <t>905-0424</t>
  </si>
  <si>
    <t>0980-56-2401</t>
  </si>
  <si>
    <t>本部</t>
    <rPh sb="0" eb="2">
      <t>モトブ</t>
    </rPh>
    <phoneticPr fontId="10"/>
  </si>
  <si>
    <t>本部町字渡久地377</t>
    <rPh sb="0" eb="3">
      <t>モトブチョウ</t>
    </rPh>
    <rPh sb="3" eb="4">
      <t>アザ</t>
    </rPh>
    <rPh sb="4" eb="7">
      <t>トグチ</t>
    </rPh>
    <phoneticPr fontId="10"/>
  </si>
  <si>
    <t>905-0214</t>
  </si>
  <si>
    <t>0980-47-2418</t>
  </si>
  <si>
    <t>名護商工</t>
    <rPh sb="0" eb="2">
      <t>ナゴ</t>
    </rPh>
    <rPh sb="2" eb="4">
      <t>ショウコウ</t>
    </rPh>
    <phoneticPr fontId="10"/>
  </si>
  <si>
    <t>名護市大北4-1-23</t>
  </si>
  <si>
    <t>905-0012</t>
  </si>
  <si>
    <t>0980-52-3389</t>
    <phoneticPr fontId="1"/>
  </si>
  <si>
    <t>名護</t>
    <rPh sb="0" eb="2">
      <t>ナゴ</t>
    </rPh>
    <phoneticPr fontId="10"/>
  </si>
  <si>
    <t>名護市大西5-17-1</t>
    <rPh sb="0" eb="3">
      <t>ナゴシ</t>
    </rPh>
    <rPh sb="3" eb="5">
      <t>オオニシ</t>
    </rPh>
    <phoneticPr fontId="10"/>
  </si>
  <si>
    <t>905-0018</t>
  </si>
  <si>
    <t>0980-52-2615</t>
  </si>
  <si>
    <t>北部農林</t>
    <rPh sb="0" eb="2">
      <t>ホクブ</t>
    </rPh>
    <rPh sb="2" eb="4">
      <t>ノウリン</t>
    </rPh>
    <phoneticPr fontId="10"/>
  </si>
  <si>
    <t>名護市字宇茂佐13</t>
    <rPh sb="0" eb="3">
      <t>ナゴシ</t>
    </rPh>
    <rPh sb="3" eb="4">
      <t>アザ</t>
    </rPh>
    <rPh sb="4" eb="5">
      <t>ウ</t>
    </rPh>
    <rPh sb="5" eb="6">
      <t>モ</t>
    </rPh>
    <rPh sb="6" eb="7">
      <t>サ</t>
    </rPh>
    <phoneticPr fontId="10"/>
  </si>
  <si>
    <t>905-0006</t>
  </si>
  <si>
    <t>0980-52-2634</t>
    <phoneticPr fontId="1"/>
  </si>
  <si>
    <t>沖縄高専</t>
    <rPh sb="0" eb="2">
      <t>オキナワ</t>
    </rPh>
    <rPh sb="2" eb="4">
      <t>コウセン</t>
    </rPh>
    <phoneticPr fontId="1"/>
  </si>
  <si>
    <t>名護市字辺野古905</t>
    <rPh sb="0" eb="3">
      <t>ナゴシ</t>
    </rPh>
    <rPh sb="3" eb="4">
      <t>アザ</t>
    </rPh>
    <rPh sb="4" eb="7">
      <t>ヘノコ</t>
    </rPh>
    <phoneticPr fontId="10"/>
  </si>
  <si>
    <t>905-2192</t>
    <phoneticPr fontId="10"/>
  </si>
  <si>
    <t>0980-55-4003</t>
    <phoneticPr fontId="1"/>
  </si>
  <si>
    <t>宜野座</t>
    <rPh sb="0" eb="3">
      <t>ギノザ</t>
    </rPh>
    <phoneticPr fontId="10"/>
  </si>
  <si>
    <t>宜野座村字宜野座1</t>
    <rPh sb="0" eb="4">
      <t>ギノザソン</t>
    </rPh>
    <rPh sb="4" eb="5">
      <t>アザ</t>
    </rPh>
    <rPh sb="5" eb="8">
      <t>ギノザ</t>
    </rPh>
    <phoneticPr fontId="10"/>
  </si>
  <si>
    <t>904-1302</t>
    <phoneticPr fontId="10"/>
  </si>
  <si>
    <t>098-968-8556</t>
    <phoneticPr fontId="1"/>
  </si>
  <si>
    <t>石川</t>
    <rPh sb="0" eb="2">
      <t>イシカワ</t>
    </rPh>
    <phoneticPr fontId="10"/>
  </si>
  <si>
    <t>うるま市石川伊波861</t>
    <rPh sb="3" eb="4">
      <t>シ</t>
    </rPh>
    <rPh sb="4" eb="6">
      <t>イシカワ</t>
    </rPh>
    <rPh sb="6" eb="7">
      <t>イ</t>
    </rPh>
    <rPh sb="7" eb="8">
      <t>ハ</t>
    </rPh>
    <phoneticPr fontId="10"/>
  </si>
  <si>
    <t>904-1115</t>
  </si>
  <si>
    <t>098-964-2006</t>
  </si>
  <si>
    <t>具志川商業</t>
    <rPh sb="0" eb="3">
      <t>グシカワ</t>
    </rPh>
    <rPh sb="3" eb="5">
      <t>ショウギョウ</t>
    </rPh>
    <phoneticPr fontId="10"/>
  </si>
  <si>
    <t>うるま市みどり町6-10-1</t>
    <rPh sb="3" eb="4">
      <t>シ</t>
    </rPh>
    <rPh sb="7" eb="8">
      <t>マチ</t>
    </rPh>
    <phoneticPr fontId="10"/>
  </si>
  <si>
    <t>904-2215</t>
  </si>
  <si>
    <t>098-972-7140</t>
    <phoneticPr fontId="1"/>
  </si>
  <si>
    <t>前原</t>
    <rPh sb="0" eb="2">
      <t>マエハラ</t>
    </rPh>
    <phoneticPr fontId="10"/>
  </si>
  <si>
    <t>うるま市田場1827</t>
    <rPh sb="3" eb="4">
      <t>シ</t>
    </rPh>
    <rPh sb="4" eb="6">
      <t>タバ</t>
    </rPh>
    <phoneticPr fontId="10"/>
  </si>
  <si>
    <t>904-2213</t>
  </si>
  <si>
    <t>098-973-3249</t>
  </si>
  <si>
    <t>中部農林</t>
    <rPh sb="0" eb="2">
      <t>チュウブ</t>
    </rPh>
    <rPh sb="2" eb="4">
      <t>ノウリン</t>
    </rPh>
    <phoneticPr fontId="10"/>
  </si>
  <si>
    <t>うるま市字田場1570</t>
    <rPh sb="3" eb="4">
      <t>シ</t>
    </rPh>
    <rPh sb="4" eb="5">
      <t>アザ</t>
    </rPh>
    <rPh sb="5" eb="7">
      <t>タバ</t>
    </rPh>
    <phoneticPr fontId="10"/>
  </si>
  <si>
    <t>098-973-3578</t>
  </si>
  <si>
    <t>具志川</t>
    <rPh sb="0" eb="3">
      <t>グシカワ</t>
    </rPh>
    <phoneticPr fontId="10"/>
  </si>
  <si>
    <t>うるま市喜仲3-28-1</t>
    <rPh sb="3" eb="4">
      <t>シ</t>
    </rPh>
    <rPh sb="4" eb="5">
      <t>キ</t>
    </rPh>
    <rPh sb="5" eb="6">
      <t>ナカ</t>
    </rPh>
    <phoneticPr fontId="10"/>
  </si>
  <si>
    <t>904-2236</t>
  </si>
  <si>
    <t>098-973-1213</t>
  </si>
  <si>
    <t>与勝</t>
    <rPh sb="0" eb="2">
      <t>ヨカツ</t>
    </rPh>
    <phoneticPr fontId="10"/>
  </si>
  <si>
    <t>うるま市勝連平安名3248</t>
    <rPh sb="3" eb="4">
      <t>シ</t>
    </rPh>
    <rPh sb="4" eb="6">
      <t>カツズレ</t>
    </rPh>
    <rPh sb="6" eb="7">
      <t>ヘイ</t>
    </rPh>
    <rPh sb="7" eb="8">
      <t>ヤス</t>
    </rPh>
    <rPh sb="8" eb="9">
      <t>ナ</t>
    </rPh>
    <phoneticPr fontId="10"/>
  </si>
  <si>
    <t>904-2312</t>
  </si>
  <si>
    <t>098-978-5230</t>
  </si>
  <si>
    <t>読谷</t>
    <rPh sb="0" eb="2">
      <t>ヨミタン</t>
    </rPh>
    <phoneticPr fontId="10"/>
  </si>
  <si>
    <t>読谷村字伊良皆198</t>
    <rPh sb="0" eb="3">
      <t>ヨミタンソン</t>
    </rPh>
    <rPh sb="3" eb="4">
      <t>アザ</t>
    </rPh>
    <rPh sb="4" eb="7">
      <t>イラミナ</t>
    </rPh>
    <phoneticPr fontId="10"/>
  </si>
  <si>
    <t>904-0303</t>
  </si>
  <si>
    <t>098-956-2157</t>
  </si>
  <si>
    <t>嘉手納</t>
    <rPh sb="0" eb="3">
      <t>カデナ</t>
    </rPh>
    <phoneticPr fontId="10"/>
  </si>
  <si>
    <t>嘉手納町字屋良806</t>
    <rPh sb="0" eb="4">
      <t>カデナチョウ</t>
    </rPh>
    <rPh sb="4" eb="5">
      <t>アザ</t>
    </rPh>
    <rPh sb="5" eb="6">
      <t>ヤ</t>
    </rPh>
    <rPh sb="6" eb="7">
      <t>ヨ</t>
    </rPh>
    <phoneticPr fontId="10"/>
  </si>
  <si>
    <t>904-0202</t>
  </si>
  <si>
    <t>098-956-3336</t>
  </si>
  <si>
    <t>美里</t>
    <rPh sb="0" eb="2">
      <t>ミサト</t>
    </rPh>
    <phoneticPr fontId="10"/>
  </si>
  <si>
    <t>沖縄市松本2-5-1</t>
    <rPh sb="0" eb="3">
      <t>オキナワシ</t>
    </rPh>
    <rPh sb="3" eb="5">
      <t>マツモト</t>
    </rPh>
    <phoneticPr fontId="10"/>
  </si>
  <si>
    <t>904-2151</t>
  </si>
  <si>
    <t>098-938-5145</t>
  </si>
  <si>
    <t>美来工科</t>
    <rPh sb="0" eb="1">
      <t>ミ</t>
    </rPh>
    <rPh sb="1" eb="2">
      <t>ク</t>
    </rPh>
    <rPh sb="2" eb="3">
      <t>コウ</t>
    </rPh>
    <rPh sb="3" eb="4">
      <t>カ</t>
    </rPh>
    <phoneticPr fontId="10"/>
  </si>
  <si>
    <t>沖縄市越来3-17-1</t>
    <rPh sb="0" eb="3">
      <t>オキナワシ</t>
    </rPh>
    <rPh sb="3" eb="4">
      <t>ゴ</t>
    </rPh>
    <rPh sb="4" eb="5">
      <t>ク</t>
    </rPh>
    <phoneticPr fontId="10"/>
  </si>
  <si>
    <t>904-0001</t>
  </si>
  <si>
    <t>098-937-5451</t>
  </si>
  <si>
    <t>コザ</t>
  </si>
  <si>
    <t>沖縄市照屋5-5-1</t>
    <rPh sb="0" eb="3">
      <t>オキナワシ</t>
    </rPh>
    <rPh sb="3" eb="5">
      <t>テルヤ</t>
    </rPh>
    <phoneticPr fontId="10"/>
  </si>
  <si>
    <t>904-0011</t>
  </si>
  <si>
    <t>098-937-3563</t>
  </si>
  <si>
    <t>美里工業</t>
    <rPh sb="0" eb="2">
      <t>ミサト</t>
    </rPh>
    <rPh sb="2" eb="4">
      <t>コウギョウ</t>
    </rPh>
    <phoneticPr fontId="10"/>
  </si>
  <si>
    <t>沖縄市泡瀬5-42-2</t>
    <rPh sb="0" eb="3">
      <t>オキナワシ</t>
    </rPh>
    <rPh sb="3" eb="5">
      <t>アワセ</t>
    </rPh>
    <phoneticPr fontId="10"/>
  </si>
  <si>
    <t>904-2172</t>
  </si>
  <si>
    <t>098-937-5848</t>
  </si>
  <si>
    <t>球陽</t>
    <rPh sb="0" eb="2">
      <t>キュウヨウ</t>
    </rPh>
    <phoneticPr fontId="10"/>
  </si>
  <si>
    <t>沖縄市南桃原1-10-1</t>
    <rPh sb="0" eb="3">
      <t>オキナワシ</t>
    </rPh>
    <rPh sb="3" eb="4">
      <t>ミナミ</t>
    </rPh>
    <rPh sb="4" eb="6">
      <t>トウバル</t>
    </rPh>
    <phoneticPr fontId="10"/>
  </si>
  <si>
    <t>904-0035</t>
  </si>
  <si>
    <t>098-933-9301</t>
  </si>
  <si>
    <t>北谷</t>
    <rPh sb="0" eb="2">
      <t>チャタン</t>
    </rPh>
    <phoneticPr fontId="10"/>
  </si>
  <si>
    <t>北谷町字桑江414</t>
    <rPh sb="0" eb="3">
      <t>チャタンチョウ</t>
    </rPh>
    <rPh sb="3" eb="4">
      <t>アザ</t>
    </rPh>
    <rPh sb="4" eb="6">
      <t>クワエ</t>
    </rPh>
    <phoneticPr fontId="10"/>
  </si>
  <si>
    <t>904-0103</t>
  </si>
  <si>
    <t>098-936-1010</t>
  </si>
  <si>
    <t>北中城</t>
    <rPh sb="0" eb="3">
      <t>キタナカグスク</t>
    </rPh>
    <phoneticPr fontId="10"/>
  </si>
  <si>
    <t>北中城村字渡口1997-13</t>
    <rPh sb="0" eb="4">
      <t>キタナカグスクソン</t>
    </rPh>
    <rPh sb="4" eb="5">
      <t>アザ</t>
    </rPh>
    <rPh sb="5" eb="6">
      <t>トグチ</t>
    </rPh>
    <rPh sb="6" eb="7">
      <t>クチ</t>
    </rPh>
    <phoneticPr fontId="10"/>
  </si>
  <si>
    <t>901-2302</t>
  </si>
  <si>
    <t>098-935-3377</t>
  </si>
  <si>
    <t>普天間</t>
    <rPh sb="0" eb="3">
      <t>フテンマ</t>
    </rPh>
    <phoneticPr fontId="10"/>
  </si>
  <si>
    <t>宜野湾市普天間1-24-1</t>
    <rPh sb="0" eb="4">
      <t>ギノワンシ</t>
    </rPh>
    <rPh sb="4" eb="7">
      <t>フテンマ</t>
    </rPh>
    <phoneticPr fontId="10"/>
  </si>
  <si>
    <t>901-2202</t>
  </si>
  <si>
    <t>098-892-3354</t>
  </si>
  <si>
    <t>中部商業</t>
    <rPh sb="0" eb="2">
      <t>チュウブ</t>
    </rPh>
    <rPh sb="2" eb="4">
      <t>ショウギョウ</t>
    </rPh>
    <phoneticPr fontId="10"/>
  </si>
  <si>
    <t>宜野湾市我如古2-2-1</t>
    <rPh sb="0" eb="4">
      <t>ギノワンシ</t>
    </rPh>
    <rPh sb="4" eb="7">
      <t>ガネコ</t>
    </rPh>
    <phoneticPr fontId="10"/>
  </si>
  <si>
    <t>901-2214</t>
  </si>
  <si>
    <t>098-898-4888</t>
  </si>
  <si>
    <t>宜野湾</t>
    <rPh sb="0" eb="3">
      <t>ギノワン</t>
    </rPh>
    <phoneticPr fontId="10"/>
  </si>
  <si>
    <t>宜野湾市真志喜2-25-1</t>
    <rPh sb="0" eb="4">
      <t>ギノワンシ</t>
    </rPh>
    <rPh sb="4" eb="5">
      <t>マ</t>
    </rPh>
    <rPh sb="5" eb="6">
      <t>シ</t>
    </rPh>
    <rPh sb="6" eb="7">
      <t>キ</t>
    </rPh>
    <phoneticPr fontId="10"/>
  </si>
  <si>
    <t>901-2224</t>
  </si>
  <si>
    <t>098-897-1020</t>
  </si>
  <si>
    <t>沖縄カトリック</t>
    <rPh sb="0" eb="2">
      <t>オキナワ</t>
    </rPh>
    <phoneticPr fontId="10"/>
  </si>
  <si>
    <t>宜野湾市真栄原3-16-1</t>
    <rPh sb="0" eb="4">
      <t>ギノワンシ</t>
    </rPh>
    <rPh sb="4" eb="5">
      <t>マ</t>
    </rPh>
    <rPh sb="5" eb="6">
      <t>エイ</t>
    </rPh>
    <rPh sb="6" eb="7">
      <t>ハラ</t>
    </rPh>
    <phoneticPr fontId="10"/>
  </si>
  <si>
    <t>901-2215</t>
  </si>
  <si>
    <t>098-897-3300</t>
  </si>
  <si>
    <t>西原</t>
    <rPh sb="0" eb="2">
      <t>ニシハラ</t>
    </rPh>
    <phoneticPr fontId="10"/>
  </si>
  <si>
    <t>西原町字翁長610</t>
    <rPh sb="0" eb="3">
      <t>ニシハラチョウ</t>
    </rPh>
    <rPh sb="3" eb="4">
      <t>アザ</t>
    </rPh>
    <rPh sb="4" eb="6">
      <t>オナガ</t>
    </rPh>
    <phoneticPr fontId="10"/>
  </si>
  <si>
    <t>903-0117</t>
  </si>
  <si>
    <t>098-945-5418</t>
  </si>
  <si>
    <t>浦添商業</t>
    <rPh sb="0" eb="2">
      <t>ウラソエ</t>
    </rPh>
    <rPh sb="2" eb="4">
      <t>ショウギョウ</t>
    </rPh>
    <phoneticPr fontId="10"/>
  </si>
  <si>
    <t>浦添市伊祖3-11-1</t>
    <rPh sb="0" eb="3">
      <t>ウラソエシ</t>
    </rPh>
    <rPh sb="3" eb="4">
      <t>イ</t>
    </rPh>
    <rPh sb="4" eb="5">
      <t>ソ</t>
    </rPh>
    <phoneticPr fontId="10"/>
  </si>
  <si>
    <t>901-2132</t>
  </si>
  <si>
    <t>098-877-5844</t>
  </si>
  <si>
    <t>浦添工業</t>
    <rPh sb="0" eb="2">
      <t>ウラソエ</t>
    </rPh>
    <rPh sb="2" eb="4">
      <t>コウギョウ</t>
    </rPh>
    <phoneticPr fontId="10"/>
  </si>
  <si>
    <t>浦添市経塚1-1-1</t>
    <rPh sb="0" eb="3">
      <t>ウラソエシ</t>
    </rPh>
    <rPh sb="3" eb="4">
      <t>オキョウ</t>
    </rPh>
    <rPh sb="4" eb="5">
      <t>キョウヅカ</t>
    </rPh>
    <phoneticPr fontId="10"/>
  </si>
  <si>
    <t>901-2111</t>
  </si>
  <si>
    <t>098-879-5992</t>
  </si>
  <si>
    <t>陽明</t>
    <rPh sb="0" eb="2">
      <t>ヨウメイ</t>
    </rPh>
    <phoneticPr fontId="10"/>
  </si>
  <si>
    <t>浦添市字大平488</t>
    <rPh sb="0" eb="3">
      <t>ウラソエシ</t>
    </rPh>
    <rPh sb="3" eb="4">
      <t>アザ</t>
    </rPh>
    <rPh sb="4" eb="6">
      <t>オオヒラ</t>
    </rPh>
    <phoneticPr fontId="10"/>
  </si>
  <si>
    <t>901-2113</t>
  </si>
  <si>
    <t>098-879-3062</t>
  </si>
  <si>
    <t>昭和薬科大学附属</t>
    <rPh sb="0" eb="2">
      <t>ショウワ</t>
    </rPh>
    <rPh sb="2" eb="4">
      <t>ヤッカ</t>
    </rPh>
    <rPh sb="4" eb="6">
      <t>ダイガク</t>
    </rPh>
    <rPh sb="6" eb="8">
      <t>フゾク</t>
    </rPh>
    <phoneticPr fontId="10"/>
  </si>
  <si>
    <t>浦添市字沢岻450</t>
    <rPh sb="0" eb="3">
      <t>ウラソエシ</t>
    </rPh>
    <rPh sb="3" eb="4">
      <t>アザ</t>
    </rPh>
    <rPh sb="4" eb="5">
      <t>サワ</t>
    </rPh>
    <phoneticPr fontId="10"/>
  </si>
  <si>
    <t>901-2112</t>
  </si>
  <si>
    <t>098-870-1852</t>
  </si>
  <si>
    <t>浦添</t>
    <rPh sb="0" eb="2">
      <t>ウラソエ</t>
    </rPh>
    <phoneticPr fontId="10"/>
  </si>
  <si>
    <t>浦添市内間3-26-1</t>
    <rPh sb="0" eb="3">
      <t>ウラソエシ</t>
    </rPh>
    <rPh sb="3" eb="5">
      <t>ウチマ</t>
    </rPh>
    <phoneticPr fontId="10"/>
  </si>
  <si>
    <t>901-2121</t>
  </si>
  <si>
    <t>098-877-4970</t>
  </si>
  <si>
    <t>那覇工業</t>
    <rPh sb="0" eb="2">
      <t>ナハ</t>
    </rPh>
    <rPh sb="2" eb="4">
      <t>コウギョウ</t>
    </rPh>
    <phoneticPr fontId="10"/>
  </si>
  <si>
    <t>浦添市勢理客4-22-1</t>
    <rPh sb="0" eb="3">
      <t>ウラソエシ</t>
    </rPh>
    <rPh sb="3" eb="4">
      <t>イキオ</t>
    </rPh>
    <rPh sb="4" eb="5">
      <t>リ</t>
    </rPh>
    <rPh sb="5" eb="6">
      <t>キャク</t>
    </rPh>
    <phoneticPr fontId="10"/>
  </si>
  <si>
    <t>901-2122</t>
  </si>
  <si>
    <t>098-877-6637</t>
    <phoneticPr fontId="1"/>
  </si>
  <si>
    <t>那覇国際</t>
    <rPh sb="0" eb="2">
      <t>ナハ</t>
    </rPh>
    <rPh sb="2" eb="4">
      <t>コクサイ</t>
    </rPh>
    <phoneticPr fontId="10"/>
  </si>
  <si>
    <t>那覇市天久1-29-1</t>
    <rPh sb="0" eb="3">
      <t>ナハシ</t>
    </rPh>
    <rPh sb="3" eb="4">
      <t>テン</t>
    </rPh>
    <rPh sb="4" eb="5">
      <t>ク</t>
    </rPh>
    <phoneticPr fontId="10"/>
  </si>
  <si>
    <t>900-0005</t>
  </si>
  <si>
    <t>098-860-5931</t>
  </si>
  <si>
    <t>興南</t>
    <rPh sb="0" eb="1">
      <t>キョウ</t>
    </rPh>
    <rPh sb="1" eb="2">
      <t>ミナミ</t>
    </rPh>
    <phoneticPr fontId="10"/>
  </si>
  <si>
    <t>那覇市古島1-7-1</t>
    <rPh sb="0" eb="3">
      <t>ナハシ</t>
    </rPh>
    <rPh sb="3" eb="4">
      <t>フル</t>
    </rPh>
    <rPh sb="4" eb="5">
      <t>ジマ</t>
    </rPh>
    <phoneticPr fontId="10"/>
  </si>
  <si>
    <t>902-0061</t>
  </si>
  <si>
    <t>098-884-3292</t>
  </si>
  <si>
    <t>首里東</t>
    <rPh sb="0" eb="2">
      <t>シュリ</t>
    </rPh>
    <rPh sb="2" eb="3">
      <t>ヒガシ</t>
    </rPh>
    <phoneticPr fontId="10"/>
  </si>
  <si>
    <t>那覇市首里石嶺町3-178</t>
    <rPh sb="0" eb="3">
      <t>ナハシ</t>
    </rPh>
    <rPh sb="3" eb="5">
      <t>シュリ</t>
    </rPh>
    <rPh sb="5" eb="7">
      <t>イシミネ</t>
    </rPh>
    <rPh sb="7" eb="8">
      <t>マチ</t>
    </rPh>
    <phoneticPr fontId="10"/>
  </si>
  <si>
    <t>903-0804</t>
  </si>
  <si>
    <t>098-886-1578</t>
  </si>
  <si>
    <t>首里</t>
    <rPh sb="0" eb="2">
      <t>シュリ</t>
    </rPh>
    <phoneticPr fontId="10"/>
  </si>
  <si>
    <t>那覇市首里真和志町2-43</t>
    <rPh sb="0" eb="3">
      <t>ナハシ</t>
    </rPh>
    <rPh sb="3" eb="5">
      <t>シュリ</t>
    </rPh>
    <rPh sb="5" eb="6">
      <t>マ</t>
    </rPh>
    <rPh sb="6" eb="7">
      <t>ワ</t>
    </rPh>
    <rPh sb="7" eb="8">
      <t>シ</t>
    </rPh>
    <rPh sb="8" eb="9">
      <t>マチ</t>
    </rPh>
    <phoneticPr fontId="10"/>
  </si>
  <si>
    <t>903-0816</t>
  </si>
  <si>
    <t>098-885-0028</t>
  </si>
  <si>
    <t>沖縄工業</t>
    <rPh sb="0" eb="2">
      <t>オキナワ</t>
    </rPh>
    <rPh sb="2" eb="4">
      <t>コウギョウ</t>
    </rPh>
    <phoneticPr fontId="10"/>
  </si>
  <si>
    <t>那覇市松川3-20-1</t>
    <rPh sb="0" eb="3">
      <t>ナハシ</t>
    </rPh>
    <rPh sb="3" eb="4">
      <t>マツ</t>
    </rPh>
    <rPh sb="4" eb="5">
      <t>ガワ</t>
    </rPh>
    <phoneticPr fontId="10"/>
  </si>
  <si>
    <t>902-0062</t>
  </si>
  <si>
    <t>098-832-3831</t>
  </si>
  <si>
    <t>沖縄尚学</t>
    <rPh sb="0" eb="1">
      <t>オキ</t>
    </rPh>
    <rPh sb="1" eb="2">
      <t>ナワ</t>
    </rPh>
    <rPh sb="2" eb="3">
      <t>ナオ</t>
    </rPh>
    <rPh sb="3" eb="4">
      <t>ガク</t>
    </rPh>
    <phoneticPr fontId="10"/>
  </si>
  <si>
    <t>那覇市字国場747</t>
    <rPh sb="3" eb="4">
      <t>アザ</t>
    </rPh>
    <rPh sb="4" eb="5">
      <t>クニ</t>
    </rPh>
    <rPh sb="5" eb="6">
      <t>バ</t>
    </rPh>
    <phoneticPr fontId="10"/>
  </si>
  <si>
    <t>902-0075</t>
  </si>
  <si>
    <t>098-832-1767</t>
  </si>
  <si>
    <t>真和志</t>
    <rPh sb="0" eb="3">
      <t>マワシ</t>
    </rPh>
    <phoneticPr fontId="10"/>
  </si>
  <si>
    <t>那覇市字真地248</t>
    <rPh sb="0" eb="3">
      <t>ナハシ</t>
    </rPh>
    <rPh sb="3" eb="4">
      <t>アザ</t>
    </rPh>
    <rPh sb="4" eb="5">
      <t>マ</t>
    </rPh>
    <rPh sb="5" eb="6">
      <t>チ</t>
    </rPh>
    <phoneticPr fontId="10"/>
  </si>
  <si>
    <t>902-0072</t>
  </si>
  <si>
    <t>098-833-0810</t>
  </si>
  <si>
    <t>那覇商業</t>
    <rPh sb="0" eb="2">
      <t>ナハ</t>
    </rPh>
    <rPh sb="2" eb="4">
      <t>ショウギョウ</t>
    </rPh>
    <phoneticPr fontId="10"/>
  </si>
  <si>
    <t>那覇市松山1-16-1</t>
    <rPh sb="0" eb="3">
      <t>ナハシ</t>
    </rPh>
    <rPh sb="3" eb="5">
      <t>マツヤマ</t>
    </rPh>
    <phoneticPr fontId="10"/>
  </si>
  <si>
    <t>900-0032</t>
  </si>
  <si>
    <t>098-866-6555</t>
  </si>
  <si>
    <t>那覇</t>
    <rPh sb="0" eb="2">
      <t>ナハ</t>
    </rPh>
    <phoneticPr fontId="10"/>
  </si>
  <si>
    <t>那覇市松尾1-21-44</t>
    <rPh sb="0" eb="3">
      <t>ナハシ</t>
    </rPh>
    <rPh sb="3" eb="5">
      <t>マツオ</t>
    </rPh>
    <phoneticPr fontId="10"/>
  </si>
  <si>
    <t>900-0014</t>
  </si>
  <si>
    <t>098-867-1623</t>
  </si>
  <si>
    <t>小禄</t>
    <rPh sb="0" eb="2">
      <t>オロク</t>
    </rPh>
    <phoneticPr fontId="10"/>
  </si>
  <si>
    <t>那覇市鏡原町22-1</t>
    <rPh sb="0" eb="3">
      <t>ナハシ</t>
    </rPh>
    <rPh sb="3" eb="4">
      <t>カガミ</t>
    </rPh>
    <rPh sb="4" eb="5">
      <t>ハラ</t>
    </rPh>
    <rPh sb="5" eb="6">
      <t>マチ</t>
    </rPh>
    <phoneticPr fontId="10"/>
  </si>
  <si>
    <t>901-0151</t>
  </si>
  <si>
    <t>098-857-0481</t>
  </si>
  <si>
    <t>那覇西</t>
    <rPh sb="0" eb="2">
      <t>ナハ</t>
    </rPh>
    <rPh sb="2" eb="3">
      <t>ニシ</t>
    </rPh>
    <phoneticPr fontId="10"/>
  </si>
  <si>
    <t>那覇市金城3-5-1</t>
    <rPh sb="0" eb="3">
      <t>ナハシ</t>
    </rPh>
    <rPh sb="3" eb="5">
      <t>キンジョウ</t>
    </rPh>
    <phoneticPr fontId="10"/>
  </si>
  <si>
    <t>901-0155</t>
  </si>
  <si>
    <t>098-858-8274</t>
  </si>
  <si>
    <t>開邦</t>
    <rPh sb="0" eb="2">
      <t>カイホウ</t>
    </rPh>
    <phoneticPr fontId="10"/>
  </si>
  <si>
    <t>南風原町字新川646</t>
    <rPh sb="0" eb="4">
      <t>ハエバルチョウ</t>
    </rPh>
    <rPh sb="4" eb="5">
      <t>アザ</t>
    </rPh>
    <rPh sb="5" eb="7">
      <t>アラカワ</t>
    </rPh>
    <phoneticPr fontId="10"/>
  </si>
  <si>
    <t>901-1105</t>
  </si>
  <si>
    <t>098-889-1715</t>
  </si>
  <si>
    <t>南風原</t>
    <rPh sb="0" eb="3">
      <t>ハエバル</t>
    </rPh>
    <phoneticPr fontId="10"/>
  </si>
  <si>
    <t>南風原町字津嘉山1140</t>
    <rPh sb="0" eb="4">
      <t>ハエバルチョウ</t>
    </rPh>
    <rPh sb="4" eb="5">
      <t>アザ</t>
    </rPh>
    <rPh sb="5" eb="8">
      <t>ツカヤマ</t>
    </rPh>
    <phoneticPr fontId="10"/>
  </si>
  <si>
    <t>901-1117</t>
  </si>
  <si>
    <t>098-889-4618</t>
  </si>
  <si>
    <t>知念</t>
    <rPh sb="0" eb="2">
      <t>チネン</t>
    </rPh>
    <phoneticPr fontId="10"/>
  </si>
  <si>
    <t>与那原町字与那原11</t>
    <rPh sb="0" eb="4">
      <t>ヨナバルチョウ</t>
    </rPh>
    <rPh sb="4" eb="5">
      <t>アザ</t>
    </rPh>
    <rPh sb="5" eb="8">
      <t>ヨナバル</t>
    </rPh>
    <phoneticPr fontId="10"/>
  </si>
  <si>
    <t>901-1303</t>
  </si>
  <si>
    <t>098-946-2207</t>
  </si>
  <si>
    <t>豊見城</t>
    <rPh sb="0" eb="3">
      <t>トミシロ</t>
    </rPh>
    <phoneticPr fontId="10"/>
  </si>
  <si>
    <t>豊見城市字真玉橋217</t>
    <rPh sb="0" eb="3">
      <t>トミグスクソン</t>
    </rPh>
    <rPh sb="3" eb="4">
      <t>シ</t>
    </rPh>
    <rPh sb="4" eb="5">
      <t>アザ</t>
    </rPh>
    <rPh sb="5" eb="6">
      <t>マ</t>
    </rPh>
    <rPh sb="6" eb="7">
      <t>タマ</t>
    </rPh>
    <rPh sb="7" eb="8">
      <t>ハシ</t>
    </rPh>
    <phoneticPr fontId="10"/>
  </si>
  <si>
    <t>901-0201</t>
  </si>
  <si>
    <t>098-850-5551</t>
  </si>
  <si>
    <t>豊見城南</t>
    <rPh sb="0" eb="3">
      <t>トミシロ</t>
    </rPh>
    <rPh sb="3" eb="4">
      <t>ミナミ</t>
    </rPh>
    <phoneticPr fontId="10"/>
  </si>
  <si>
    <t>豊見城市字翁長520</t>
    <rPh sb="0" eb="3">
      <t>トミシロ</t>
    </rPh>
    <rPh sb="3" eb="4">
      <t>シ</t>
    </rPh>
    <rPh sb="4" eb="5">
      <t>アザ</t>
    </rPh>
    <rPh sb="5" eb="7">
      <t>オナガ</t>
    </rPh>
    <phoneticPr fontId="10"/>
  </si>
  <si>
    <t>901-0223</t>
  </si>
  <si>
    <t>098-850-1950</t>
  </si>
  <si>
    <t>南部農林</t>
    <rPh sb="0" eb="2">
      <t>ナンブ</t>
    </rPh>
    <rPh sb="2" eb="4">
      <t>ノウリン</t>
    </rPh>
    <phoneticPr fontId="10"/>
  </si>
  <si>
    <t>豊見城市字長堂182</t>
    <rPh sb="0" eb="3">
      <t>トミグスクソン</t>
    </rPh>
    <rPh sb="3" eb="4">
      <t>シ</t>
    </rPh>
    <rPh sb="4" eb="5">
      <t>アザ</t>
    </rPh>
    <rPh sb="5" eb="6">
      <t>ナガドウ</t>
    </rPh>
    <rPh sb="6" eb="7">
      <t>ドウ</t>
    </rPh>
    <phoneticPr fontId="10"/>
  </si>
  <si>
    <t>901-0203</t>
  </si>
  <si>
    <t>098-850-6006</t>
  </si>
  <si>
    <t>南部商業</t>
    <rPh sb="0" eb="2">
      <t>ナンブ</t>
    </rPh>
    <rPh sb="2" eb="4">
      <t>ショウギョウ</t>
    </rPh>
    <phoneticPr fontId="10"/>
  </si>
  <si>
    <t>八重瀬町字友寄850</t>
    <rPh sb="0" eb="3">
      <t>ヤエセ</t>
    </rPh>
    <rPh sb="3" eb="4">
      <t>マチ</t>
    </rPh>
    <rPh sb="4" eb="5">
      <t>アザ</t>
    </rPh>
    <rPh sb="5" eb="6">
      <t>トモ</t>
    </rPh>
    <rPh sb="6" eb="7">
      <t>ヨセ</t>
    </rPh>
    <phoneticPr fontId="10"/>
  </si>
  <si>
    <t>901-0411</t>
  </si>
  <si>
    <t>098-998-2401</t>
  </si>
  <si>
    <t>南部工業</t>
    <rPh sb="0" eb="2">
      <t>ナンブ</t>
    </rPh>
    <rPh sb="2" eb="4">
      <t>コウギョウ</t>
    </rPh>
    <phoneticPr fontId="10"/>
  </si>
  <si>
    <t>八重瀬町字富盛1338</t>
    <rPh sb="0" eb="3">
      <t>ヤエセ</t>
    </rPh>
    <rPh sb="3" eb="4">
      <t>マチ</t>
    </rPh>
    <rPh sb="4" eb="5">
      <t>アザ</t>
    </rPh>
    <rPh sb="5" eb="6">
      <t>トミ</t>
    </rPh>
    <rPh sb="6" eb="7">
      <t>モリ</t>
    </rPh>
    <phoneticPr fontId="10"/>
  </si>
  <si>
    <t>901-0402</t>
  </si>
  <si>
    <t>098-998-2313</t>
  </si>
  <si>
    <t>向陽</t>
    <rPh sb="0" eb="2">
      <t>コウヨウ</t>
    </rPh>
    <phoneticPr fontId="10"/>
  </si>
  <si>
    <t>八重瀬町字港川150</t>
    <rPh sb="0" eb="3">
      <t>ヤエセ</t>
    </rPh>
    <rPh sb="3" eb="4">
      <t>チョウ</t>
    </rPh>
    <rPh sb="4" eb="5">
      <t>アザ</t>
    </rPh>
    <rPh sb="5" eb="7">
      <t>ミナトガワ</t>
    </rPh>
    <phoneticPr fontId="10"/>
  </si>
  <si>
    <t>901-0511</t>
  </si>
  <si>
    <t>098-998-9324</t>
  </si>
  <si>
    <t>沖縄水産</t>
    <rPh sb="0" eb="2">
      <t>オキナワ</t>
    </rPh>
    <rPh sb="2" eb="4">
      <t>スイサン</t>
    </rPh>
    <phoneticPr fontId="10"/>
  </si>
  <si>
    <t>糸満市西崎1-1-1</t>
    <rPh sb="0" eb="3">
      <t>イトマンシ</t>
    </rPh>
    <rPh sb="3" eb="5">
      <t>ニシザキ</t>
    </rPh>
    <phoneticPr fontId="10"/>
  </si>
  <si>
    <t>901-0305</t>
  </si>
  <si>
    <t>098-994-3483</t>
  </si>
  <si>
    <t>糸満</t>
    <rPh sb="0" eb="2">
      <t>イトマン</t>
    </rPh>
    <phoneticPr fontId="10"/>
  </si>
  <si>
    <t>糸満市字糸満1696-1</t>
    <rPh sb="0" eb="3">
      <t>イトマンシ</t>
    </rPh>
    <rPh sb="3" eb="4">
      <t>アザ</t>
    </rPh>
    <rPh sb="4" eb="6">
      <t>イトマン</t>
    </rPh>
    <phoneticPr fontId="10"/>
  </si>
  <si>
    <t>901-0361</t>
  </si>
  <si>
    <t>098-994-2012</t>
  </si>
  <si>
    <t>久米島</t>
    <rPh sb="0" eb="2">
      <t>クメ</t>
    </rPh>
    <rPh sb="2" eb="3">
      <t>ジマ</t>
    </rPh>
    <phoneticPr fontId="10"/>
  </si>
  <si>
    <t>久米島町字嘉手苅727</t>
    <rPh sb="0" eb="2">
      <t>クメ</t>
    </rPh>
    <rPh sb="2" eb="3">
      <t>ジマ</t>
    </rPh>
    <rPh sb="3" eb="4">
      <t>マチ</t>
    </rPh>
    <rPh sb="4" eb="5">
      <t>アザ</t>
    </rPh>
    <rPh sb="5" eb="6">
      <t>カ</t>
    </rPh>
    <rPh sb="6" eb="7">
      <t>テ</t>
    </rPh>
    <rPh sb="7" eb="8">
      <t>カ</t>
    </rPh>
    <phoneticPr fontId="10"/>
  </si>
  <si>
    <t>901-3121</t>
  </si>
  <si>
    <t>098-985-2233</t>
  </si>
  <si>
    <t>宮古</t>
    <rPh sb="0" eb="2">
      <t>ミヤコ</t>
    </rPh>
    <phoneticPr fontId="10"/>
  </si>
  <si>
    <t>宮古島市平良字西里718-1</t>
    <rPh sb="0" eb="2">
      <t>ミヤコ</t>
    </rPh>
    <rPh sb="2" eb="3">
      <t>ジマ</t>
    </rPh>
    <rPh sb="3" eb="4">
      <t>シ</t>
    </rPh>
    <rPh sb="4" eb="6">
      <t>タイラ</t>
    </rPh>
    <rPh sb="6" eb="7">
      <t>アザ</t>
    </rPh>
    <rPh sb="7" eb="9">
      <t>ニシザト</t>
    </rPh>
    <phoneticPr fontId="10"/>
  </si>
  <si>
    <t>906-0012</t>
  </si>
  <si>
    <t>0980-72-2118</t>
    <phoneticPr fontId="1"/>
  </si>
  <si>
    <t>宮古総合実業</t>
    <rPh sb="0" eb="2">
      <t>ミヤコ</t>
    </rPh>
    <rPh sb="2" eb="4">
      <t>ソウゴウ</t>
    </rPh>
    <rPh sb="4" eb="6">
      <t>ジツギョウ</t>
    </rPh>
    <phoneticPr fontId="10"/>
  </si>
  <si>
    <t>宮古島市平良字下里280</t>
    <rPh sb="0" eb="3">
      <t>ミヤコジマ</t>
    </rPh>
    <rPh sb="3" eb="4">
      <t>シ</t>
    </rPh>
    <rPh sb="4" eb="6">
      <t>タイラ</t>
    </rPh>
    <rPh sb="6" eb="7">
      <t>アザ</t>
    </rPh>
    <rPh sb="7" eb="9">
      <t>シモザト</t>
    </rPh>
    <phoneticPr fontId="10"/>
  </si>
  <si>
    <t>906-0013</t>
  </si>
  <si>
    <t>0980-72-2249</t>
    <phoneticPr fontId="1"/>
  </si>
  <si>
    <t>宮古工業</t>
    <rPh sb="0" eb="2">
      <t>ミヤコ</t>
    </rPh>
    <rPh sb="2" eb="4">
      <t>コウギョウ</t>
    </rPh>
    <phoneticPr fontId="10"/>
  </si>
  <si>
    <t>宮古島市平良字東仲宗根968-4</t>
    <rPh sb="0" eb="3">
      <t>ミヤコジマ</t>
    </rPh>
    <rPh sb="3" eb="4">
      <t>シ</t>
    </rPh>
    <rPh sb="4" eb="6">
      <t>タイラ</t>
    </rPh>
    <rPh sb="6" eb="7">
      <t>アザ</t>
    </rPh>
    <rPh sb="7" eb="8">
      <t>ヒガシ</t>
    </rPh>
    <rPh sb="8" eb="11">
      <t>ナカソネ</t>
    </rPh>
    <phoneticPr fontId="10"/>
  </si>
  <si>
    <t>906-0007</t>
  </si>
  <si>
    <t>0980-72-3185</t>
    <phoneticPr fontId="1"/>
  </si>
  <si>
    <t>八重山農林</t>
    <rPh sb="0" eb="3">
      <t>ヤエヤマ</t>
    </rPh>
    <rPh sb="3" eb="5">
      <t>ノウリン</t>
    </rPh>
    <phoneticPr fontId="10"/>
  </si>
  <si>
    <t>石垣市字大川477-1</t>
    <rPh sb="0" eb="3">
      <t>イシガキシ</t>
    </rPh>
    <rPh sb="3" eb="4">
      <t>アザ</t>
    </rPh>
    <rPh sb="4" eb="6">
      <t>オオカワ</t>
    </rPh>
    <phoneticPr fontId="10"/>
  </si>
  <si>
    <t>907-0022</t>
  </si>
  <si>
    <t>0980-82-3955</t>
    <phoneticPr fontId="1"/>
  </si>
  <si>
    <t>八重山農林高等学校</t>
  </si>
  <si>
    <t>八重山商工</t>
    <rPh sb="0" eb="3">
      <t>ヤエヤマ</t>
    </rPh>
    <rPh sb="3" eb="4">
      <t>ショウ</t>
    </rPh>
    <rPh sb="4" eb="5">
      <t>コウ</t>
    </rPh>
    <phoneticPr fontId="10"/>
  </si>
  <si>
    <t>石垣市字真栄里180</t>
    <rPh sb="0" eb="3">
      <t>イシガキシ</t>
    </rPh>
    <rPh sb="3" eb="4">
      <t>アザ</t>
    </rPh>
    <rPh sb="4" eb="5">
      <t>マ</t>
    </rPh>
    <rPh sb="5" eb="6">
      <t>エイ</t>
    </rPh>
    <rPh sb="6" eb="7">
      <t>サト</t>
    </rPh>
    <phoneticPr fontId="10"/>
  </si>
  <si>
    <t>907-0002</t>
  </si>
  <si>
    <t>0980-82-3892</t>
    <phoneticPr fontId="1"/>
  </si>
  <si>
    <t>八重山商工高等学校</t>
  </si>
  <si>
    <t>石垣市字登野城275</t>
    <rPh sb="0" eb="3">
      <t>イシガキシ</t>
    </rPh>
    <rPh sb="3" eb="4">
      <t>アザ</t>
    </rPh>
    <rPh sb="4" eb="5">
      <t>ト</t>
    </rPh>
    <rPh sb="5" eb="6">
      <t>ノ</t>
    </rPh>
    <rPh sb="6" eb="7">
      <t>シロ</t>
    </rPh>
    <phoneticPr fontId="10"/>
  </si>
  <si>
    <t>907-0004</t>
  </si>
  <si>
    <t>0980-82-3972</t>
    <phoneticPr fontId="1"/>
  </si>
  <si>
    <t>八重山高等学校</t>
  </si>
  <si>
    <t>鏡が丘特別支援</t>
    <rPh sb="3" eb="5">
      <t>トクベツ</t>
    </rPh>
    <rPh sb="5" eb="7">
      <t>シエン</t>
    </rPh>
    <phoneticPr fontId="1"/>
  </si>
  <si>
    <t>浦添市字当山3-2-7</t>
    <rPh sb="0" eb="3">
      <t>ウラソエシ</t>
    </rPh>
    <rPh sb="3" eb="4">
      <t>ジ</t>
    </rPh>
    <rPh sb="4" eb="6">
      <t>トウヤマ</t>
    </rPh>
    <phoneticPr fontId="1"/>
  </si>
  <si>
    <t>901-2104</t>
  </si>
  <si>
    <t>098-877-4940</t>
  </si>
  <si>
    <t>学校</t>
    <rPh sb="0" eb="2">
      <t>ガッコウ</t>
    </rPh>
    <phoneticPr fontId="1"/>
  </si>
  <si>
    <t>鏡が丘特別支援学校</t>
  </si>
  <si>
    <t>沖縄高等特別支援</t>
    <rPh sb="4" eb="6">
      <t>トクベツ</t>
    </rPh>
    <rPh sb="6" eb="8">
      <t>シエン</t>
    </rPh>
    <phoneticPr fontId="1"/>
  </si>
  <si>
    <t>うるま市字田場1243</t>
    <rPh sb="3" eb="4">
      <t>シ</t>
    </rPh>
    <rPh sb="4" eb="5">
      <t>アザ</t>
    </rPh>
    <rPh sb="5" eb="7">
      <t>タバ</t>
    </rPh>
    <phoneticPr fontId="10"/>
  </si>
  <si>
    <t>098-973-1661</t>
  </si>
  <si>
    <t>沖縄高等特別支援学校</t>
  </si>
  <si>
    <t>美咲特別支援</t>
    <rPh sb="0" eb="2">
      <t>ミサキ</t>
    </rPh>
    <rPh sb="2" eb="4">
      <t>トクベツ</t>
    </rPh>
    <rPh sb="4" eb="6">
      <t>シエン</t>
    </rPh>
    <phoneticPr fontId="9"/>
  </si>
  <si>
    <t>沖縄市美里4-18-1</t>
    <rPh sb="0" eb="2">
      <t>オキナワ</t>
    </rPh>
    <rPh sb="2" eb="3">
      <t>シ</t>
    </rPh>
    <rPh sb="3" eb="5">
      <t>ミサト</t>
    </rPh>
    <phoneticPr fontId="1"/>
  </si>
  <si>
    <t>904-2153</t>
  </si>
  <si>
    <t>098-938-1037</t>
  </si>
  <si>
    <t>美咲特別支援学校</t>
  </si>
  <si>
    <t>900-0034</t>
  </si>
  <si>
    <t>098-863-0936</t>
    <phoneticPr fontId="1"/>
  </si>
  <si>
    <t>宮古特別支援</t>
    <rPh sb="0" eb="2">
      <t>ミヤコ</t>
    </rPh>
    <rPh sb="2" eb="4">
      <t>トクベツ</t>
    </rPh>
    <rPh sb="4" eb="6">
      <t>シエン</t>
    </rPh>
    <phoneticPr fontId="1"/>
  </si>
  <si>
    <t>宮古島市平良字狩俣4005-1</t>
  </si>
  <si>
    <t>906-0002</t>
    <phoneticPr fontId="1"/>
  </si>
  <si>
    <t>0980-72-5117</t>
  </si>
  <si>
    <t>宮古特別支援学校</t>
  </si>
  <si>
    <t>西崎特別支援</t>
    <rPh sb="0" eb="2">
      <t>ニシザキ</t>
    </rPh>
    <rPh sb="2" eb="4">
      <t>トクベツ</t>
    </rPh>
    <rPh sb="4" eb="6">
      <t>シエン</t>
    </rPh>
    <phoneticPr fontId="1"/>
  </si>
  <si>
    <t>糸満市西崎1-1-2</t>
    <rPh sb="0" eb="3">
      <t>イトマンシ</t>
    </rPh>
    <rPh sb="3" eb="5">
      <t>ニシザキ</t>
    </rPh>
    <phoneticPr fontId="1"/>
  </si>
  <si>
    <t>098-994-6855</t>
  </si>
  <si>
    <t>西崎特別支援学校</t>
  </si>
  <si>
    <t>大平特別支援</t>
    <rPh sb="0" eb="2">
      <t>オオヒラ</t>
    </rPh>
    <rPh sb="2" eb="4">
      <t>トクベツ</t>
    </rPh>
    <rPh sb="4" eb="6">
      <t>シエン</t>
    </rPh>
    <phoneticPr fontId="1"/>
  </si>
  <si>
    <t>浦添市大平1-27-1</t>
    <rPh sb="0" eb="3">
      <t>ウラソエシ</t>
    </rPh>
    <rPh sb="3" eb="5">
      <t>オオヒラ</t>
    </rPh>
    <phoneticPr fontId="1"/>
  </si>
  <si>
    <t>098-877-4941</t>
  </si>
  <si>
    <t>大平特別支援学校</t>
  </si>
  <si>
    <t>中部農林高等支援</t>
    <rPh sb="0" eb="2">
      <t>チュウブ</t>
    </rPh>
    <rPh sb="2" eb="4">
      <t>ノウリン</t>
    </rPh>
    <rPh sb="4" eb="6">
      <t>コウトウ</t>
    </rPh>
    <rPh sb="6" eb="8">
      <t>シエン</t>
    </rPh>
    <phoneticPr fontId="1"/>
  </si>
  <si>
    <t>うるま市字田場1570</t>
    <rPh sb="3" eb="4">
      <t>シ</t>
    </rPh>
    <rPh sb="4" eb="5">
      <t>アザ</t>
    </rPh>
    <rPh sb="5" eb="7">
      <t>タバ</t>
    </rPh>
    <phoneticPr fontId="1"/>
  </si>
  <si>
    <t>中部農林高等支援学校</t>
  </si>
  <si>
    <t>陽明高等支援</t>
    <rPh sb="0" eb="2">
      <t>ヨウメイ</t>
    </rPh>
    <rPh sb="2" eb="4">
      <t>コウトウ</t>
    </rPh>
    <rPh sb="4" eb="6">
      <t>シエン</t>
    </rPh>
    <phoneticPr fontId="1"/>
  </si>
  <si>
    <t>浦添市字大平488</t>
    <rPh sb="0" eb="3">
      <t>ウラソエシ</t>
    </rPh>
    <rPh sb="3" eb="4">
      <t>アザ</t>
    </rPh>
    <rPh sb="4" eb="6">
      <t>オオヒラ</t>
    </rPh>
    <phoneticPr fontId="1"/>
  </si>
  <si>
    <t>陽明高等支援学校</t>
  </si>
  <si>
    <t>南風原高等支援</t>
    <rPh sb="0" eb="3">
      <t>ハエバル</t>
    </rPh>
    <rPh sb="3" eb="5">
      <t>コウトウ</t>
    </rPh>
    <rPh sb="5" eb="7">
      <t>シエン</t>
    </rPh>
    <phoneticPr fontId="1"/>
  </si>
  <si>
    <t>島尻郡南風原町字津嘉山1140</t>
    <rPh sb="0" eb="3">
      <t>シマジリグン</t>
    </rPh>
    <rPh sb="3" eb="7">
      <t>ハエバルチョウ</t>
    </rPh>
    <rPh sb="7" eb="8">
      <t>アザ</t>
    </rPh>
    <rPh sb="8" eb="9">
      <t>ツ</t>
    </rPh>
    <phoneticPr fontId="1"/>
  </si>
  <si>
    <t>南風原高等支援学校</t>
  </si>
  <si>
    <t>やえせ高等支援</t>
    <rPh sb="3" eb="5">
      <t>コウトウ</t>
    </rPh>
    <rPh sb="5" eb="7">
      <t>シエン</t>
    </rPh>
    <phoneticPr fontId="1"/>
  </si>
  <si>
    <t>島尻郡八重瀬町字友寄850</t>
    <rPh sb="0" eb="3">
      <t>シマジリグン</t>
    </rPh>
    <rPh sb="3" eb="6">
      <t>ヤエセ</t>
    </rPh>
    <rPh sb="6" eb="7">
      <t>マチ</t>
    </rPh>
    <rPh sb="7" eb="8">
      <t>アザ</t>
    </rPh>
    <rPh sb="8" eb="9">
      <t>トモ</t>
    </rPh>
    <phoneticPr fontId="1"/>
  </si>
  <si>
    <t>やえせ高等支援学校</t>
  </si>
  <si>
    <t>沖縄県中頭郡北中城村屋宜原415</t>
    <phoneticPr fontId="1"/>
  </si>
  <si>
    <t>901-2304</t>
    <phoneticPr fontId="1"/>
  </si>
  <si>
    <t>098-989-0192</t>
    <phoneticPr fontId="1"/>
  </si>
  <si>
    <t>はなさき支援学校</t>
    <rPh sb="4" eb="6">
      <t>シエン</t>
    </rPh>
    <rPh sb="6" eb="8">
      <t>ガッコウ</t>
    </rPh>
    <phoneticPr fontId="1"/>
  </si>
  <si>
    <t>登録番号
アスリートビブス</t>
    <phoneticPr fontId="1"/>
  </si>
  <si>
    <t>アスリート
ビブス
登録番号</t>
    <rPh sb="10" eb="14">
      <t>トウロクバンゴウ</t>
    </rPh>
    <phoneticPr fontId="1"/>
  </si>
  <si>
    <t>宮総実</t>
    <phoneticPr fontId="1"/>
  </si>
  <si>
    <t>沖高専</t>
    <rPh sb="1" eb="2">
      <t>コウ</t>
    </rPh>
    <phoneticPr fontId="4"/>
  </si>
  <si>
    <t>沖カト</t>
    <phoneticPr fontId="4"/>
  </si>
  <si>
    <t>浦　添</t>
    <phoneticPr fontId="1"/>
  </si>
  <si>
    <t>那覇工</t>
    <rPh sb="0" eb="2">
      <t>ナハ</t>
    </rPh>
    <phoneticPr fontId="1"/>
  </si>
  <si>
    <t>那覇国</t>
    <rPh sb="0" eb="2">
      <t>ナハ</t>
    </rPh>
    <phoneticPr fontId="1"/>
  </si>
  <si>
    <t>那覇商</t>
    <rPh sb="0" eb="2">
      <t>ナハ</t>
    </rPh>
    <phoneticPr fontId="1"/>
  </si>
  <si>
    <t>KBC</t>
    <phoneticPr fontId="1"/>
  </si>
  <si>
    <t>仙台育英</t>
    <rPh sb="0" eb="2">
      <t>センダイ</t>
    </rPh>
    <rPh sb="2" eb="4">
      <t>イクエイ</t>
    </rPh>
    <phoneticPr fontId="1"/>
  </si>
  <si>
    <t>エナジック</t>
    <phoneticPr fontId="1"/>
  </si>
  <si>
    <t>6900～6999</t>
    <phoneticPr fontId="1"/>
  </si>
  <si>
    <t>8100～8199</t>
    <phoneticPr fontId="1"/>
  </si>
  <si>
    <t>8200～8299</t>
    <phoneticPr fontId="1"/>
  </si>
  <si>
    <t>那覇国際高校　本村　優</t>
    <rPh sb="0" eb="4">
      <t>ナハコクサイ</t>
    </rPh>
    <rPh sb="4" eb="6">
      <t>コウコウ</t>
    </rPh>
    <rPh sb="7" eb="9">
      <t>モトムラ</t>
    </rPh>
    <rPh sb="10" eb="11">
      <t>ユウ</t>
    </rPh>
    <phoneticPr fontId="1"/>
  </si>
  <si>
    <t>ＴＥＬ ：　０９８－８６０－５９３１</t>
    <phoneticPr fontId="1"/>
  </si>
  <si>
    <t>メール ：　motomyuu@open.ed.jp</t>
    <phoneticPr fontId="1"/>
  </si>
  <si>
    <t>KBC</t>
    <phoneticPr fontId="1"/>
  </si>
  <si>
    <t>エナジック</t>
    <phoneticPr fontId="1"/>
  </si>
  <si>
    <t>仙台育英沖縄</t>
    <rPh sb="0" eb="2">
      <t>センダイ</t>
    </rPh>
    <rPh sb="2" eb="4">
      <t>イクエイ</t>
    </rPh>
    <rPh sb="4" eb="6">
      <t>オキナワ</t>
    </rPh>
    <phoneticPr fontId="1"/>
  </si>
  <si>
    <t>名護特別支援</t>
    <rPh sb="0" eb="2">
      <t>ナゴ</t>
    </rPh>
    <rPh sb="2" eb="4">
      <t>トクベツ</t>
    </rPh>
    <rPh sb="4" eb="6">
      <t>シエン</t>
    </rPh>
    <phoneticPr fontId="1"/>
  </si>
  <si>
    <t>KBC高等学院</t>
    <rPh sb="3" eb="5">
      <t>コウトウ</t>
    </rPh>
    <rPh sb="5" eb="7">
      <t>ガクイン</t>
    </rPh>
    <phoneticPr fontId="1"/>
  </si>
  <si>
    <t>那覇市東町23-1</t>
    <rPh sb="3" eb="4">
      <t>ヒガシ</t>
    </rPh>
    <rPh sb="4" eb="5">
      <t>マチ</t>
    </rPh>
    <phoneticPr fontId="10"/>
  </si>
  <si>
    <t>仙台育英学園沖縄高等学校</t>
    <rPh sb="4" eb="6">
      <t>ガクエン</t>
    </rPh>
    <rPh sb="6" eb="8">
      <t>オキナワ</t>
    </rPh>
    <phoneticPr fontId="1"/>
  </si>
  <si>
    <t>沖縄市胡屋2-6-17</t>
    <rPh sb="0" eb="2">
      <t>オキナワ</t>
    </rPh>
    <rPh sb="2" eb="3">
      <t>シ</t>
    </rPh>
    <rPh sb="3" eb="5">
      <t>ゴヤ</t>
    </rPh>
    <phoneticPr fontId="1"/>
  </si>
  <si>
    <t>098-930-4111</t>
    <phoneticPr fontId="1"/>
  </si>
  <si>
    <t>904-0021</t>
    <phoneticPr fontId="1"/>
  </si>
  <si>
    <t>エナジックスポーツ高等学院</t>
    <rPh sb="9" eb="13">
      <t>コウトウガクイン</t>
    </rPh>
    <phoneticPr fontId="1"/>
  </si>
  <si>
    <t>名護市瀬嵩296</t>
    <rPh sb="3" eb="5">
      <t>セダケ</t>
    </rPh>
    <phoneticPr fontId="1"/>
  </si>
  <si>
    <t>905-2266</t>
    <phoneticPr fontId="1"/>
  </si>
  <si>
    <t>0980-45-9022</t>
    <phoneticPr fontId="1"/>
  </si>
  <si>
    <t>名護特別支援学校</t>
    <rPh sb="0" eb="3">
      <t>ナゴトク</t>
    </rPh>
    <rPh sb="3" eb="6">
      <t>ベツシエン</t>
    </rPh>
    <rPh sb="6" eb="8">
      <t>ガッコウ</t>
    </rPh>
    <phoneticPr fontId="1"/>
  </si>
  <si>
    <t>*Excelファイルを専門部メールあて送信してください。</t>
    <rPh sb="11" eb="14">
      <t>センモンブ</t>
    </rPh>
    <rPh sb="19" eb="21">
      <t>ソウシン</t>
    </rPh>
    <phoneticPr fontId="4"/>
  </si>
  <si>
    <t>*リレーは出場種目に○印をつけてください。</t>
    <rPh sb="5" eb="7">
      <t>シュツジョウ</t>
    </rPh>
    <rPh sb="7" eb="9">
      <t>シュモク</t>
    </rPh>
    <rPh sb="11" eb="12">
      <t>シルシ</t>
    </rPh>
    <phoneticPr fontId="4"/>
  </si>
  <si>
    <t>AB</t>
    <phoneticPr fontId="1"/>
  </si>
  <si>
    <t>ﾌﾘｶﾞﾅ</t>
    <phoneticPr fontId="1"/>
  </si>
  <si>
    <t>年</t>
    <rPh sb="0" eb="1">
      <t>ネン</t>
    </rPh>
    <phoneticPr fontId="1"/>
  </si>
  <si>
    <t>令和８年度　沖縄県高等学校総合体育大会</t>
    <rPh sb="0" eb="1">
      <t>レイ</t>
    </rPh>
    <rPh sb="1" eb="2">
      <t>ワ</t>
    </rPh>
    <rPh sb="3" eb="5">
      <t>ネンド</t>
    </rPh>
    <rPh sb="4" eb="5">
      <t>ド</t>
    </rPh>
    <rPh sb="5" eb="7">
      <t>ヘイネンド</t>
    </rPh>
    <rPh sb="6" eb="9">
      <t>オキナワケン</t>
    </rPh>
    <rPh sb="9" eb="11">
      <t>コウトウ</t>
    </rPh>
    <rPh sb="11" eb="13">
      <t>ガッコウ</t>
    </rPh>
    <rPh sb="13" eb="15">
      <t>ソウゴウ</t>
    </rPh>
    <rPh sb="15" eb="17">
      <t>タイイク</t>
    </rPh>
    <rPh sb="17" eb="19">
      <t>タイカイ</t>
    </rPh>
    <phoneticPr fontId="4"/>
  </si>
  <si>
    <t>　※九州大会（WRk対象競技会）申込の際に生年月日が必要になるため要入力</t>
    <rPh sb="2" eb="6">
      <t>キュウシュウタイカイ</t>
    </rPh>
    <rPh sb="10" eb="12">
      <t>タイショウ</t>
    </rPh>
    <rPh sb="12" eb="15">
      <t>キョウギカイ</t>
    </rPh>
    <rPh sb="16" eb="18">
      <t>モウシコミ</t>
    </rPh>
    <rPh sb="19" eb="20">
      <t>サイ</t>
    </rPh>
    <rPh sb="21" eb="25">
      <t>セイネンガッピ</t>
    </rPh>
    <rPh sb="26" eb="28">
      <t>ヒツヨウ</t>
    </rPh>
    <rPh sb="33" eb="34">
      <t>ヨウ</t>
    </rPh>
    <rPh sb="34" eb="36">
      <t>ニュウリョク</t>
    </rPh>
    <phoneticPr fontId="1"/>
  </si>
  <si>
    <r>
      <t>「</t>
    </r>
    <r>
      <rPr>
        <b/>
        <sz val="11"/>
        <rFont val="Calibri"/>
        <family val="3"/>
      </rPr>
      <t>data</t>
    </r>
    <r>
      <rPr>
        <b/>
        <sz val="11"/>
        <rFont val="游ゴシック"/>
        <family val="3"/>
        <charset val="128"/>
      </rPr>
      <t>」シートは大会本部で記録処理に利用するため編集しないでください</t>
    </r>
    <rPh sb="10" eb="12">
      <t>タイカイ</t>
    </rPh>
    <rPh sb="12" eb="14">
      <t>ホンブ</t>
    </rPh>
    <rPh sb="15" eb="17">
      <t>キロク</t>
    </rPh>
    <rPh sb="17" eb="19">
      <t>ショリ</t>
    </rPh>
    <rPh sb="20" eb="22">
      <t>リヨウ</t>
    </rPh>
    <rPh sb="26" eb="28">
      <t>ヘンシュウ</t>
    </rPh>
    <phoneticPr fontId="1"/>
  </si>
  <si>
    <t>生年月日
西暦/半角</t>
    <rPh sb="0" eb="2">
      <t>セイネン</t>
    </rPh>
    <rPh sb="2" eb="4">
      <t>ガッピ</t>
    </rPh>
    <rPh sb="5" eb="7">
      <t>セイレキ</t>
    </rPh>
    <rPh sb="8" eb="10">
      <t>ハンカク</t>
    </rPh>
    <phoneticPr fontId="1"/>
  </si>
  <si>
    <t>098-888-8888</t>
    <phoneticPr fontId="1"/>
  </si>
  <si>
    <t>○○○○高等学校</t>
    <rPh sb="4" eb="8">
      <t>コウトウガッコウ</t>
    </rPh>
    <phoneticPr fontId="1"/>
  </si>
  <si>
    <t>*男女別で作成し、県高体連へ提出してください。</t>
    <rPh sb="1" eb="3">
      <t>ダンジョ</t>
    </rPh>
    <rPh sb="3" eb="4">
      <t>ベツ</t>
    </rPh>
    <rPh sb="5" eb="7">
      <t>サクセイ</t>
    </rPh>
    <rPh sb="9" eb="10">
      <t>ケン</t>
    </rPh>
    <rPh sb="10" eb="13">
      <t>コウタイレン</t>
    </rPh>
    <rPh sb="14" eb="16">
      <t>テイシュツ</t>
    </rPh>
    <phoneticPr fontId="4"/>
  </si>
  <si>
    <r>
      <rPr>
        <b/>
        <sz val="11"/>
        <color indexed="10"/>
        <rFont val="Segoe UI Symbol"/>
        <family val="2"/>
      </rPr>
      <t>☑</t>
    </r>
    <r>
      <rPr>
        <b/>
        <sz val="11"/>
        <color indexed="10"/>
        <rFont val="游ゴシック"/>
        <family val="3"/>
        <charset val="128"/>
      </rPr>
      <t>申込用紙を男女別で作成し、校長印を押印のうえ</t>
    </r>
    <r>
      <rPr>
        <b/>
        <sz val="11"/>
        <color rgb="FFFF0000"/>
        <rFont val="游ゴシック"/>
        <family val="3"/>
        <charset val="128"/>
      </rPr>
      <t>、部活動係より県高体連へ提出</t>
    </r>
    <rPh sb="1" eb="3">
      <t>モウシコミ</t>
    </rPh>
    <rPh sb="3" eb="5">
      <t>ヨウシ</t>
    </rPh>
    <rPh sb="6" eb="9">
      <t>ダンジョベツ</t>
    </rPh>
    <rPh sb="10" eb="12">
      <t>サクセイ</t>
    </rPh>
    <rPh sb="14" eb="16">
      <t>コウチョウ</t>
    </rPh>
    <rPh sb="16" eb="17">
      <t>イン</t>
    </rPh>
    <rPh sb="18" eb="20">
      <t>オウイン</t>
    </rPh>
    <rPh sb="24" eb="27">
      <t>ブカツドウ</t>
    </rPh>
    <rPh sb="27" eb="28">
      <t>ガカリ</t>
    </rPh>
    <rPh sb="30" eb="34">
      <t>ケンコウタイレン</t>
    </rPh>
    <rPh sb="35" eb="3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</si>
</sst>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45">
    <font>
      <sz val="12"/>
      <name val="ＭＳ 明朝"/>
      <family val="1"/>
      <charset val="128"/>
    </font>
    <font>
      <sz val="6"/>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b/>
      <sz val="9"/>
      <color indexed="81"/>
      <name val="ＭＳ Ｐゴシック"/>
      <family val="3"/>
      <charset val="128"/>
    </font>
    <font>
      <sz val="10"/>
      <name val="ＭＳ Ｐ明朝"/>
      <family val="1"/>
      <charset val="128"/>
    </font>
    <font>
      <sz val="10"/>
      <name val="ＭＳ Ｐゴシック"/>
      <family val="3"/>
      <charset val="128"/>
    </font>
    <font>
      <b/>
      <sz val="12"/>
      <name val="ＭＳ Ｐゴシック"/>
      <family val="3"/>
      <charset val="128"/>
    </font>
    <font>
      <b/>
      <sz val="14"/>
      <name val="ＭＳ Ｐゴシック"/>
      <family val="3"/>
      <charset val="128"/>
    </font>
    <font>
      <sz val="6"/>
      <name val="ＭＳ Ｐ明朝"/>
      <family val="1"/>
      <charset val="128"/>
    </font>
    <font>
      <sz val="11"/>
      <name val="明朝"/>
      <family val="1"/>
      <charset val="128"/>
    </font>
    <font>
      <sz val="14"/>
      <name val="ＭＳ Ｐゴシック"/>
      <family val="3"/>
      <charset val="128"/>
    </font>
    <font>
      <sz val="12"/>
      <name val="ＭＳ Ｐゴシック"/>
      <family val="3"/>
      <charset val="128"/>
    </font>
    <font>
      <sz val="18"/>
      <name val="ＭＳ Ｐゴシック"/>
      <family val="3"/>
      <charset val="128"/>
    </font>
    <font>
      <b/>
      <sz val="16"/>
      <name val="ＭＳ Ｐゴシック"/>
      <family val="3"/>
      <charset val="128"/>
    </font>
    <font>
      <b/>
      <sz val="11"/>
      <color indexed="81"/>
      <name val="ＭＳ Ｐゴシック"/>
      <family val="3"/>
      <charset val="128"/>
    </font>
    <font>
      <sz val="12"/>
      <name val="ＭＳ Ｐ明朝"/>
      <family val="1"/>
      <charset val="128"/>
    </font>
    <font>
      <b/>
      <sz val="14"/>
      <name val="ＭＳ Ｐ明朝"/>
      <family val="1"/>
      <charset val="128"/>
    </font>
    <font>
      <b/>
      <sz val="12"/>
      <name val="ＭＳ Ｐ明朝"/>
      <family val="1"/>
      <charset val="128"/>
    </font>
    <font>
      <u/>
      <sz val="13"/>
      <name val="ＭＳ Ｐ明朝"/>
      <family val="1"/>
      <charset val="128"/>
    </font>
    <font>
      <u/>
      <sz val="10"/>
      <name val="ＭＳ Ｐ明朝"/>
      <family val="1"/>
      <charset val="128"/>
    </font>
    <font>
      <b/>
      <sz val="20"/>
      <name val="ＭＳ Ｐ明朝"/>
      <family val="1"/>
      <charset val="128"/>
    </font>
    <font>
      <b/>
      <sz val="16"/>
      <name val="ＭＳ Ｐ明朝"/>
      <family val="1"/>
      <charset val="128"/>
    </font>
    <font>
      <sz val="11"/>
      <name val="ＭＳ Ｐ明朝"/>
      <family val="1"/>
      <charset val="128"/>
    </font>
    <font>
      <sz val="11"/>
      <color indexed="10"/>
      <name val="ＭＳ Ｐ明朝"/>
      <family val="1"/>
      <charset val="128"/>
    </font>
    <font>
      <sz val="14"/>
      <name val="ＭＳ Ｐ明朝"/>
      <family val="1"/>
      <charset val="128"/>
    </font>
    <font>
      <b/>
      <sz val="10"/>
      <name val="游ゴシック"/>
      <family val="3"/>
      <charset val="128"/>
    </font>
    <font>
      <sz val="9"/>
      <name val="ＭＳ Ｐ明朝"/>
      <family val="1"/>
      <charset val="128"/>
    </font>
    <font>
      <sz val="16"/>
      <name val="ＭＳ Ｐゴシック"/>
      <family val="3"/>
      <charset val="128"/>
    </font>
    <font>
      <b/>
      <sz val="18"/>
      <name val="ＭＳ Ｐゴシック"/>
      <family val="3"/>
      <charset val="128"/>
    </font>
    <font>
      <b/>
      <sz val="11"/>
      <name val="游ゴシック"/>
      <family val="3"/>
      <charset val="128"/>
    </font>
    <font>
      <b/>
      <sz val="14"/>
      <name val="ＭＳ 明朝"/>
      <family val="1"/>
      <charset val="128"/>
    </font>
    <font>
      <b/>
      <sz val="11"/>
      <color indexed="10"/>
      <name val="游ゴシック"/>
      <family val="3"/>
      <charset val="128"/>
    </font>
    <font>
      <b/>
      <sz val="11"/>
      <color indexed="10"/>
      <name val="Segoe UI Symbol"/>
      <family val="2"/>
    </font>
    <font>
      <sz val="10"/>
      <color rgb="FFFF0000"/>
      <name val="ＭＳ Ｐ明朝"/>
      <family val="1"/>
      <charset val="128"/>
    </font>
    <font>
      <b/>
      <sz val="10"/>
      <color theme="0"/>
      <name val="游ゴシック"/>
      <family val="3"/>
      <charset val="128"/>
    </font>
    <font>
      <b/>
      <sz val="11"/>
      <color rgb="FFFF0000"/>
      <name val="游ゴシック"/>
      <family val="3"/>
      <charset val="128"/>
    </font>
    <font>
      <b/>
      <sz val="14"/>
      <name val="游ゴシック"/>
      <family val="3"/>
      <charset val="128"/>
    </font>
    <font>
      <sz val="12"/>
      <name val="游ゴシック"/>
      <family val="3"/>
      <charset val="128"/>
    </font>
    <font>
      <b/>
      <sz val="18"/>
      <name val="ＭＳ Ｐ明朝"/>
      <family val="1"/>
      <charset val="128"/>
    </font>
    <font>
      <sz val="18"/>
      <name val="ＭＳ Ｐ明朝"/>
      <family val="1"/>
      <charset val="128"/>
    </font>
    <font>
      <b/>
      <sz val="11"/>
      <color rgb="FFFF0000"/>
      <name val="游ゴシック"/>
      <family val="2"/>
      <charset val="128"/>
    </font>
    <font>
      <b/>
      <sz val="11"/>
      <name val="Calibri"/>
      <family val="3"/>
    </font>
    <font>
      <b/>
      <sz val="10"/>
      <color rgb="FFFF0000"/>
      <name val="游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1" tint="0.249977111117893"/>
        <bgColor indexed="64"/>
      </patternFill>
    </fill>
  </fills>
  <borders count="109">
    <border>
      <left/>
      <right/>
      <top/>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diagonal/>
    </border>
    <border>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top style="medium">
        <color indexed="64"/>
      </top>
      <bottom style="hair">
        <color indexed="64"/>
      </bottom>
      <diagonal/>
    </border>
    <border>
      <left style="hair">
        <color indexed="64"/>
      </left>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style="thin">
        <color indexed="64"/>
      </right>
      <top/>
      <bottom style="hair">
        <color indexed="64"/>
      </bottom>
      <diagonal/>
    </border>
    <border>
      <left style="hair">
        <color indexed="64"/>
      </left>
      <right style="medium">
        <color indexed="64"/>
      </right>
      <top style="thin">
        <color indexed="64"/>
      </top>
      <bottom style="hair">
        <color indexed="64"/>
      </bottom>
      <diagonal/>
    </border>
  </borders>
  <cellStyleXfs count="3">
    <xf numFmtId="0" fontId="0" fillId="0" borderId="0"/>
    <xf numFmtId="0" fontId="3" fillId="0" borderId="0"/>
    <xf numFmtId="0" fontId="11" fillId="0" borderId="0"/>
  </cellStyleXfs>
  <cellXfs count="269">
    <xf numFmtId="0" fontId="0" fillId="0" borderId="0" xfId="0"/>
    <xf numFmtId="0" fontId="2" fillId="0" borderId="0" xfId="0" applyFont="1"/>
    <xf numFmtId="0" fontId="6" fillId="0" borderId="1" xfId="0" applyFont="1" applyBorder="1" applyAlignment="1">
      <alignment vertical="center"/>
    </xf>
    <xf numFmtId="0" fontId="6" fillId="0" borderId="0" xfId="0" applyFont="1" applyAlignment="1">
      <alignment vertical="center"/>
    </xf>
    <xf numFmtId="0" fontId="0" fillId="0" borderId="0" xfId="0" applyAlignment="1">
      <alignment shrinkToFit="1"/>
    </xf>
    <xf numFmtId="0" fontId="3" fillId="0" borderId="0" xfId="0" applyFont="1" applyAlignment="1">
      <alignment shrinkToFit="1"/>
    </xf>
    <xf numFmtId="0" fontId="6" fillId="0" borderId="0" xfId="0" applyFont="1"/>
    <xf numFmtId="0" fontId="3" fillId="0" borderId="0" xfId="1" applyAlignment="1">
      <alignment vertical="center"/>
    </xf>
    <xf numFmtId="0" fontId="13" fillId="0" borderId="0" xfId="1" applyFont="1" applyAlignment="1">
      <alignment horizontal="centerContinuous" vertical="center"/>
    </xf>
    <xf numFmtId="0" fontId="7" fillId="0" borderId="0" xfId="1" applyFont="1" applyAlignment="1">
      <alignment vertical="center"/>
    </xf>
    <xf numFmtId="0" fontId="7" fillId="0" borderId="2" xfId="1" applyFont="1" applyBorder="1" applyAlignment="1">
      <alignment horizontal="center" vertical="center" shrinkToFit="1"/>
    </xf>
    <xf numFmtId="0" fontId="12" fillId="0" borderId="0" xfId="1" applyFont="1" applyAlignment="1">
      <alignment vertical="center"/>
    </xf>
    <xf numFmtId="0" fontId="12" fillId="0" borderId="3" xfId="1" applyFont="1" applyBorder="1" applyAlignment="1">
      <alignment vertical="center"/>
    </xf>
    <xf numFmtId="0" fontId="12" fillId="0" borderId="3" xfId="1" applyFont="1" applyBorder="1" applyAlignment="1">
      <alignment horizontal="center" vertical="center"/>
    </xf>
    <xf numFmtId="0" fontId="13" fillId="0" borderId="0" xfId="1" applyFont="1" applyAlignment="1">
      <alignment vertical="center"/>
    </xf>
    <xf numFmtId="0" fontId="8" fillId="0" borderId="0" xfId="1" applyFont="1" applyAlignment="1">
      <alignment vertical="center"/>
    </xf>
    <xf numFmtId="0" fontId="8" fillId="0" borderId="0" xfId="1" applyFont="1" applyAlignment="1">
      <alignment horizontal="left" vertical="center"/>
    </xf>
    <xf numFmtId="0" fontId="7" fillId="2" borderId="4" xfId="1" applyFont="1" applyFill="1" applyBorder="1" applyAlignment="1">
      <alignment horizontal="center" vertical="center" shrinkToFit="1"/>
    </xf>
    <xf numFmtId="0" fontId="3" fillId="2" borderId="4" xfId="1" applyFill="1" applyBorder="1" applyAlignment="1">
      <alignment vertical="center" shrinkToFit="1"/>
    </xf>
    <xf numFmtId="0" fontId="3" fillId="2" borderId="5" xfId="1" applyFill="1" applyBorder="1" applyAlignment="1">
      <alignment horizontal="center" vertical="center" shrinkToFit="1"/>
    </xf>
    <xf numFmtId="0" fontId="35" fillId="0" borderId="1" xfId="0" applyFont="1" applyBorder="1" applyAlignment="1">
      <alignment vertical="center"/>
    </xf>
    <xf numFmtId="0" fontId="17" fillId="0" borderId="0" xfId="0" applyFont="1"/>
    <xf numFmtId="0" fontId="17" fillId="0" borderId="0" xfId="0" applyFont="1" applyAlignment="1">
      <alignment horizontal="center"/>
    </xf>
    <xf numFmtId="0" fontId="17" fillId="0" borderId="0" xfId="0" applyFont="1" applyAlignment="1">
      <alignment horizontal="right"/>
    </xf>
    <xf numFmtId="0" fontId="20" fillId="0" borderId="0" xfId="0" applyFont="1"/>
    <xf numFmtId="0" fontId="21" fillId="0" borderId="0" xfId="0" applyFont="1"/>
    <xf numFmtId="0" fontId="19" fillId="0" borderId="0" xfId="0" applyFont="1"/>
    <xf numFmtId="0" fontId="23" fillId="0" borderId="0" xfId="0" applyFont="1" applyAlignment="1">
      <alignment horizontal="center"/>
    </xf>
    <xf numFmtId="0" fontId="23" fillId="0" borderId="0" xfId="0" applyFont="1" applyAlignment="1">
      <alignment horizontal="left"/>
    </xf>
    <xf numFmtId="0" fontId="17" fillId="0" borderId="0" xfId="0" applyFont="1" applyAlignment="1">
      <alignment horizontal="left"/>
    </xf>
    <xf numFmtId="0" fontId="25" fillId="0" borderId="0" xfId="0" applyFont="1"/>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24" fillId="0" borderId="1" xfId="0" applyFont="1" applyBorder="1" applyAlignment="1">
      <alignment horizontal="center" vertical="center"/>
    </xf>
    <xf numFmtId="0" fontId="6" fillId="0" borderId="14"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17" xfId="0" applyFont="1" applyBorder="1" applyAlignment="1">
      <alignment horizontal="center" vertical="center" shrinkToFit="1"/>
    </xf>
    <xf numFmtId="0" fontId="6" fillId="0" borderId="19" xfId="0" applyFont="1" applyBorder="1" applyAlignment="1">
      <alignment horizontal="center" vertical="center" shrinkToFit="1"/>
    </xf>
    <xf numFmtId="0" fontId="24" fillId="0" borderId="1" xfId="0" applyFont="1" applyBorder="1" applyAlignment="1">
      <alignment horizontal="center"/>
    </xf>
    <xf numFmtId="0" fontId="6" fillId="0" borderId="20"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6" fillId="0" borderId="2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6"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31" xfId="0" applyFont="1" applyBorder="1" applyAlignment="1" applyProtection="1">
      <alignment horizontal="center" vertical="center" shrinkToFit="1"/>
      <protection locked="0"/>
    </xf>
    <xf numFmtId="0" fontId="6" fillId="0" borderId="29"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3"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6" xfId="0" applyFont="1" applyBorder="1" applyAlignment="1">
      <alignment horizontal="center" vertical="center" shrinkToFit="1"/>
    </xf>
    <xf numFmtId="0" fontId="6" fillId="0" borderId="36" xfId="0" applyFont="1" applyBorder="1" applyAlignment="1">
      <alignment horizontal="center" vertical="center" shrinkToFit="1"/>
    </xf>
    <xf numFmtId="0" fontId="17" fillId="0" borderId="0" xfId="0" applyFont="1" applyAlignment="1" applyProtection="1">
      <alignment vertical="center"/>
      <protection locked="0"/>
    </xf>
    <xf numFmtId="0" fontId="6"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7" fillId="0" borderId="37" xfId="0" applyFont="1" applyBorder="1" applyAlignment="1">
      <alignment vertical="center"/>
    </xf>
    <xf numFmtId="0" fontId="17" fillId="0" borderId="38" xfId="0" applyFont="1" applyBorder="1" applyAlignment="1">
      <alignment vertical="center"/>
    </xf>
    <xf numFmtId="0" fontId="17" fillId="0" borderId="39" xfId="0" applyFont="1" applyBorder="1" applyAlignment="1">
      <alignment horizontal="center" vertical="center" shrinkToFit="1"/>
    </xf>
    <xf numFmtId="0" fontId="17" fillId="0" borderId="40" xfId="0" applyFont="1" applyBorder="1" applyAlignment="1">
      <alignment horizontal="center" vertical="center" shrinkToFit="1"/>
    </xf>
    <xf numFmtId="0" fontId="24" fillId="0" borderId="0" xfId="0" applyFont="1"/>
    <xf numFmtId="0" fontId="6" fillId="0" borderId="1" xfId="0" applyFont="1" applyBorder="1"/>
    <xf numFmtId="0" fontId="26" fillId="0" borderId="0" xfId="0" applyFont="1" applyAlignment="1">
      <alignment horizontal="center" vertical="center"/>
    </xf>
    <xf numFmtId="0" fontId="6" fillId="0" borderId="41" xfId="0" applyFont="1" applyBorder="1" applyAlignment="1" applyProtection="1">
      <alignment horizontal="center" vertical="center" shrinkToFit="1"/>
      <protection locked="0"/>
    </xf>
    <xf numFmtId="0" fontId="6" fillId="0" borderId="42" xfId="0" applyFont="1" applyBorder="1" applyAlignment="1" applyProtection="1">
      <alignment horizontal="center" vertical="center" shrinkToFit="1"/>
      <protection locked="0"/>
    </xf>
    <xf numFmtId="0" fontId="6" fillId="0" borderId="43" xfId="0" applyFont="1" applyBorder="1" applyAlignment="1" applyProtection="1">
      <alignment horizontal="center" vertical="center" shrinkToFit="1"/>
      <protection locked="0"/>
    </xf>
    <xf numFmtId="49" fontId="6" fillId="0" borderId="44" xfId="0" applyNumberFormat="1" applyFont="1" applyBorder="1" applyAlignment="1" applyProtection="1">
      <alignment horizontal="center" vertical="center" shrinkToFit="1"/>
      <protection locked="0"/>
    </xf>
    <xf numFmtId="0" fontId="6" fillId="0" borderId="45" xfId="0" applyFont="1" applyBorder="1" applyAlignment="1" applyProtection="1">
      <alignment horizontal="center" vertical="center" shrinkToFit="1"/>
      <protection locked="0"/>
    </xf>
    <xf numFmtId="49" fontId="6" fillId="0" borderId="46" xfId="0" applyNumberFormat="1" applyFont="1" applyBorder="1" applyAlignment="1" applyProtection="1">
      <alignment horizontal="center" vertical="center" shrinkToFit="1"/>
      <protection locked="0"/>
    </xf>
    <xf numFmtId="0" fontId="6" fillId="0" borderId="47" xfId="0" applyFont="1" applyBorder="1" applyAlignment="1" applyProtection="1">
      <alignment horizontal="center" vertical="center" shrinkToFit="1"/>
      <protection locked="0"/>
    </xf>
    <xf numFmtId="0" fontId="6" fillId="0" borderId="48" xfId="0" applyFont="1" applyBorder="1" applyAlignment="1" applyProtection="1">
      <alignment horizontal="center" vertical="center" shrinkToFit="1"/>
      <protection locked="0"/>
    </xf>
    <xf numFmtId="49" fontId="6" fillId="0" borderId="49" xfId="0" applyNumberFormat="1" applyFont="1" applyBorder="1" applyAlignment="1" applyProtection="1">
      <alignment horizontal="center" vertical="center" shrinkToFit="1"/>
      <protection locked="0"/>
    </xf>
    <xf numFmtId="49" fontId="6" fillId="0" borderId="50" xfId="0" applyNumberFormat="1"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53" xfId="0" applyFont="1" applyBorder="1" applyAlignment="1" applyProtection="1">
      <alignment horizontal="center" vertical="center" shrinkToFit="1"/>
      <protection locked="0"/>
    </xf>
    <xf numFmtId="0" fontId="6" fillId="0" borderId="54" xfId="0" applyFont="1" applyBorder="1" applyAlignment="1" applyProtection="1">
      <alignment horizontal="center" vertical="center" shrinkToFit="1"/>
      <protection locked="0"/>
    </xf>
    <xf numFmtId="49" fontId="6" fillId="0" borderId="55" xfId="0" applyNumberFormat="1" applyFont="1" applyBorder="1" applyAlignment="1" applyProtection="1">
      <alignment horizontal="center" vertical="center" shrinkToFit="1"/>
      <protection locked="0"/>
    </xf>
    <xf numFmtId="0" fontId="17" fillId="0" borderId="0" xfId="0" applyFont="1" applyAlignment="1">
      <alignment vertical="center" wrapText="1"/>
    </xf>
    <xf numFmtId="0" fontId="17" fillId="0" borderId="0" xfId="0" applyFont="1" applyAlignment="1" applyProtection="1">
      <alignment vertical="center" wrapText="1"/>
      <protection locked="0"/>
    </xf>
    <xf numFmtId="0" fontId="17" fillId="0" borderId="0" xfId="0" applyFont="1" applyAlignment="1">
      <alignment horizontal="center" vertical="center" wrapText="1"/>
    </xf>
    <xf numFmtId="0" fontId="6" fillId="0" borderId="0" xfId="0" applyFont="1" applyAlignment="1">
      <alignment horizontal="center"/>
    </xf>
    <xf numFmtId="0" fontId="26" fillId="0" borderId="3" xfId="0" applyFont="1" applyBorder="1"/>
    <xf numFmtId="0" fontId="26" fillId="0" borderId="0" xfId="0" applyFont="1"/>
    <xf numFmtId="0" fontId="26" fillId="0" borderId="3" xfId="0" applyFont="1" applyBorder="1" applyAlignment="1" applyProtection="1">
      <alignment horizontal="right" vertical="center"/>
      <protection locked="0"/>
    </xf>
    <xf numFmtId="0" fontId="6" fillId="0" borderId="0" xfId="0" applyFont="1" applyAlignment="1" applyProtection="1">
      <alignment horizontal="left" vertical="center" shrinkToFit="1"/>
      <protection locked="0"/>
    </xf>
    <xf numFmtId="177" fontId="14" fillId="0" borderId="0" xfId="1" applyNumberFormat="1" applyFont="1" applyAlignment="1">
      <alignment horizontal="right" vertical="center" shrinkToFit="1"/>
    </xf>
    <xf numFmtId="0" fontId="7" fillId="0" borderId="0" xfId="1" applyFont="1" applyAlignment="1">
      <alignment horizontal="center" vertical="center" shrinkToFit="1"/>
    </xf>
    <xf numFmtId="0" fontId="0" fillId="0" borderId="0" xfId="0" applyAlignment="1">
      <alignment horizontal="center"/>
    </xf>
    <xf numFmtId="14" fontId="17" fillId="0" borderId="0" xfId="0" applyNumberFormat="1" applyFont="1" applyAlignment="1">
      <alignment horizontal="center" vertical="center"/>
    </xf>
    <xf numFmtId="0" fontId="6" fillId="0" borderId="0" xfId="0" applyFont="1" applyAlignment="1">
      <alignment horizontal="center" vertical="center" wrapText="1"/>
    </xf>
    <xf numFmtId="176" fontId="26" fillId="0" borderId="0" xfId="0" applyNumberFormat="1" applyFont="1" applyAlignment="1" applyProtection="1">
      <alignment horizontal="center"/>
      <protection locked="0"/>
    </xf>
    <xf numFmtId="0" fontId="13" fillId="0" borderId="0" xfId="1" applyFont="1" applyAlignment="1">
      <alignment horizontal="center" vertical="center"/>
    </xf>
    <xf numFmtId="14" fontId="0" fillId="0" borderId="0" xfId="0" applyNumberFormat="1" applyAlignment="1">
      <alignment shrinkToFit="1"/>
    </xf>
    <xf numFmtId="0" fontId="6" fillId="0" borderId="0" xfId="2" applyFont="1"/>
    <xf numFmtId="0" fontId="6" fillId="0" borderId="0" xfId="2" applyFont="1" applyAlignment="1">
      <alignment horizontal="left"/>
    </xf>
    <xf numFmtId="0" fontId="6" fillId="0" borderId="0" xfId="0" applyFont="1" applyAlignment="1">
      <alignment horizontal="left"/>
    </xf>
    <xf numFmtId="0" fontId="6" fillId="0" borderId="0" xfId="0" applyFont="1" applyAlignment="1">
      <alignment wrapText="1"/>
    </xf>
    <xf numFmtId="0" fontId="6" fillId="0" borderId="74" xfId="0" applyFont="1" applyBorder="1" applyAlignment="1" applyProtection="1">
      <alignment horizontal="center" vertical="center" shrinkToFit="1"/>
      <protection locked="0"/>
    </xf>
    <xf numFmtId="0" fontId="6" fillId="0" borderId="44" xfId="0" applyFont="1" applyBorder="1" applyAlignment="1" applyProtection="1">
      <alignment horizontal="center" vertical="center" shrinkToFit="1"/>
      <protection locked="0"/>
    </xf>
    <xf numFmtId="0" fontId="6" fillId="0" borderId="46"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6" fillId="0" borderId="55" xfId="0" applyFont="1" applyBorder="1" applyAlignment="1" applyProtection="1">
      <alignment horizontal="center" vertical="center" shrinkToFit="1"/>
      <protection locked="0"/>
    </xf>
    <xf numFmtId="0" fontId="24" fillId="0" borderId="87" xfId="0" applyFont="1" applyBorder="1" applyAlignment="1">
      <alignment horizontal="center" vertical="center"/>
    </xf>
    <xf numFmtId="0" fontId="6" fillId="0" borderId="50" xfId="0" applyFont="1" applyBorder="1" applyAlignment="1" applyProtection="1">
      <alignment horizontal="center" vertical="center" shrinkToFit="1"/>
      <protection locked="0"/>
    </xf>
    <xf numFmtId="0" fontId="24" fillId="0" borderId="88" xfId="0" applyFont="1" applyBorder="1" applyAlignment="1">
      <alignment horizontal="center" vertical="center"/>
    </xf>
    <xf numFmtId="0" fontId="24" fillId="0" borderId="89" xfId="0" applyFont="1" applyBorder="1" applyAlignment="1">
      <alignment horizontal="center" vertical="center"/>
    </xf>
    <xf numFmtId="0" fontId="6" fillId="0" borderId="90" xfId="0" applyFont="1" applyBorder="1" applyAlignment="1" applyProtection="1">
      <alignment horizontal="center" vertical="center" shrinkToFit="1"/>
      <protection locked="0"/>
    </xf>
    <xf numFmtId="0" fontId="6" fillId="0" borderId="91" xfId="0" applyFont="1" applyBorder="1" applyAlignment="1" applyProtection="1">
      <alignment horizontal="center" vertical="center" shrinkToFit="1"/>
      <protection locked="0"/>
    </xf>
    <xf numFmtId="0" fontId="6" fillId="0" borderId="92" xfId="0" applyFont="1" applyBorder="1" applyAlignment="1" applyProtection="1">
      <alignment horizontal="center" vertical="center" shrinkToFit="1"/>
      <protection locked="0"/>
    </xf>
    <xf numFmtId="0" fontId="6" fillId="0" borderId="93" xfId="0" applyFont="1" applyBorder="1" applyAlignment="1" applyProtection="1">
      <alignment horizontal="center" vertical="center" shrinkToFit="1"/>
      <protection locked="0"/>
    </xf>
    <xf numFmtId="0" fontId="6" fillId="0" borderId="94" xfId="0" applyFont="1" applyBorder="1" applyAlignment="1" applyProtection="1">
      <alignment horizontal="center" vertical="center" shrinkToFit="1"/>
      <protection locked="0"/>
    </xf>
    <xf numFmtId="49" fontId="6" fillId="0" borderId="42" xfId="0" applyNumberFormat="1" applyFont="1" applyBorder="1" applyAlignment="1" applyProtection="1">
      <alignment horizontal="center" vertical="center" shrinkToFit="1"/>
      <protection locked="0"/>
    </xf>
    <xf numFmtId="49" fontId="6" fillId="0" borderId="18" xfId="0" applyNumberFormat="1" applyFont="1" applyBorder="1" applyAlignment="1" applyProtection="1">
      <alignment horizontal="center" vertical="center" shrinkToFit="1"/>
      <protection locked="0"/>
    </xf>
    <xf numFmtId="49" fontId="6" fillId="0" borderId="24" xfId="0" applyNumberFormat="1" applyFont="1" applyBorder="1" applyAlignment="1" applyProtection="1">
      <alignment horizontal="center" vertical="center" shrinkToFit="1"/>
      <protection locked="0"/>
    </xf>
    <xf numFmtId="49" fontId="6" fillId="0" borderId="31" xfId="0" applyNumberFormat="1" applyFont="1" applyBorder="1" applyAlignment="1" applyProtection="1">
      <alignment horizontal="center" vertical="center" shrinkToFit="1"/>
      <protection locked="0"/>
    </xf>
    <xf numFmtId="49" fontId="6" fillId="0" borderId="7" xfId="0" applyNumberFormat="1" applyFont="1" applyBorder="1" applyAlignment="1" applyProtection="1">
      <alignment horizontal="center" vertical="center" shrinkToFit="1"/>
      <protection locked="0"/>
    </xf>
    <xf numFmtId="0" fontId="6" fillId="0" borderId="95" xfId="0" applyFont="1" applyBorder="1" applyAlignment="1" applyProtection="1">
      <alignment horizontal="center" vertical="center" shrinkToFit="1"/>
      <protection locked="0"/>
    </xf>
    <xf numFmtId="0" fontId="6" fillId="0" borderId="96" xfId="0" applyFont="1" applyBorder="1" applyAlignment="1" applyProtection="1">
      <alignment horizontal="center" vertical="center" shrinkToFit="1"/>
      <protection locked="0"/>
    </xf>
    <xf numFmtId="0" fontId="27" fillId="0" borderId="0" xfId="0" applyFont="1"/>
    <xf numFmtId="0" fontId="27" fillId="0" borderId="0" xfId="0" applyFont="1" applyAlignment="1">
      <alignment vertical="center"/>
    </xf>
    <xf numFmtId="0" fontId="27" fillId="4" borderId="0" xfId="0" applyFont="1" applyFill="1" applyAlignment="1">
      <alignment vertical="center"/>
    </xf>
    <xf numFmtId="0" fontId="27" fillId="5" borderId="0" xfId="0" applyFont="1" applyFill="1" applyAlignment="1">
      <alignment vertical="center"/>
    </xf>
    <xf numFmtId="0" fontId="27" fillId="4" borderId="0" xfId="0" applyFont="1" applyFill="1"/>
    <xf numFmtId="0" fontId="27" fillId="5" borderId="0" xfId="0" applyFont="1" applyFill="1"/>
    <xf numFmtId="0" fontId="36" fillId="6" borderId="0" xfId="0" applyFont="1" applyFill="1"/>
    <xf numFmtId="0" fontId="27" fillId="6" borderId="0" xfId="0" applyFont="1" applyFill="1"/>
    <xf numFmtId="0" fontId="9" fillId="0" borderId="0" xfId="1" applyFont="1" applyAlignment="1">
      <alignment vertical="center"/>
    </xf>
    <xf numFmtId="177" fontId="29" fillId="0" borderId="2" xfId="1" applyNumberFormat="1" applyFont="1" applyBorder="1" applyAlignment="1">
      <alignment horizontal="right" vertical="center" shrinkToFit="1"/>
    </xf>
    <xf numFmtId="177" fontId="29" fillId="0" borderId="98" xfId="1" applyNumberFormat="1" applyFont="1" applyBorder="1" applyAlignment="1">
      <alignment horizontal="right" vertical="center" shrinkToFit="1"/>
    </xf>
    <xf numFmtId="0" fontId="31" fillId="0" borderId="0" xfId="0" applyFont="1"/>
    <xf numFmtId="0" fontId="32" fillId="0" borderId="0" xfId="0" applyFont="1"/>
    <xf numFmtId="0" fontId="37" fillId="0" borderId="0" xfId="0" applyFont="1"/>
    <xf numFmtId="0" fontId="7" fillId="0" borderId="5" xfId="1" applyFont="1" applyBorder="1" applyAlignment="1">
      <alignment horizontal="center" vertical="center" shrinkToFit="1"/>
    </xf>
    <xf numFmtId="0" fontId="38" fillId="0" borderId="0" xfId="0" applyFont="1" applyAlignment="1">
      <alignment horizontal="left"/>
    </xf>
    <xf numFmtId="0" fontId="38" fillId="0" borderId="0" xfId="0" applyFont="1"/>
    <xf numFmtId="0" fontId="38" fillId="0" borderId="0" xfId="0" applyFont="1" applyAlignment="1">
      <alignment horizontal="center"/>
    </xf>
    <xf numFmtId="0" fontId="39" fillId="3" borderId="0" xfId="0" applyFont="1" applyFill="1" applyAlignment="1">
      <alignment horizontal="center" wrapText="1"/>
    </xf>
    <xf numFmtId="0" fontId="39" fillId="3" borderId="0" xfId="0" applyFont="1" applyFill="1" applyAlignment="1">
      <alignment horizontal="center"/>
    </xf>
    <xf numFmtId="0" fontId="39" fillId="0" borderId="0" xfId="0" applyFont="1" applyAlignment="1">
      <alignment horizontal="center"/>
    </xf>
    <xf numFmtId="0" fontId="39" fillId="0" borderId="0" xfId="0" applyFont="1"/>
    <xf numFmtId="14" fontId="39" fillId="0" borderId="0" xfId="0" applyNumberFormat="1" applyFont="1" applyAlignment="1">
      <alignment horizontal="center"/>
    </xf>
    <xf numFmtId="0" fontId="30" fillId="0" borderId="0" xfId="1" applyFont="1" applyAlignment="1">
      <alignment vertical="center"/>
    </xf>
    <xf numFmtId="0" fontId="42" fillId="0" borderId="0" xfId="0" applyFont="1"/>
    <xf numFmtId="0" fontId="26" fillId="0" borderId="3" xfId="0" applyFont="1" applyBorder="1" applyAlignment="1" applyProtection="1">
      <alignment horizontal="center"/>
      <protection locked="0"/>
    </xf>
    <xf numFmtId="14" fontId="6" fillId="0" borderId="9" xfId="0" applyNumberFormat="1" applyFont="1" applyBorder="1" applyAlignment="1" applyProtection="1">
      <alignment horizontal="center" vertical="center" shrinkToFit="1"/>
      <protection locked="0"/>
    </xf>
    <xf numFmtId="14" fontId="6" fillId="0" borderId="15" xfId="0" applyNumberFormat="1" applyFont="1" applyBorder="1" applyAlignment="1" applyProtection="1">
      <alignment horizontal="center" vertical="center" shrinkToFit="1"/>
      <protection locked="0"/>
    </xf>
    <xf numFmtId="14" fontId="6" fillId="0" borderId="21" xfId="0" applyNumberFormat="1" applyFont="1" applyBorder="1" applyAlignment="1" applyProtection="1">
      <alignment horizontal="center" vertical="center" shrinkToFit="1"/>
      <protection locked="0"/>
    </xf>
    <xf numFmtId="14" fontId="6" fillId="0" borderId="27" xfId="0" applyNumberFormat="1" applyFont="1" applyBorder="1" applyAlignment="1" applyProtection="1">
      <alignment horizontal="center" vertical="center" shrinkToFit="1"/>
      <protection locked="0"/>
    </xf>
    <xf numFmtId="14" fontId="6" fillId="0" borderId="34" xfId="0" applyNumberFormat="1" applyFont="1" applyBorder="1" applyAlignment="1" applyProtection="1">
      <alignment horizontal="center" vertical="center" shrinkToFit="1"/>
      <protection locked="0"/>
    </xf>
    <xf numFmtId="0" fontId="6" fillId="0" borderId="101" xfId="0" applyFont="1" applyBorder="1" applyAlignment="1">
      <alignment horizontal="center" vertical="center" shrinkToFit="1"/>
    </xf>
    <xf numFmtId="0" fontId="6" fillId="0" borderId="102" xfId="0" applyFont="1" applyBorder="1" applyAlignment="1">
      <alignment horizontal="center" vertical="center" shrinkToFit="1"/>
    </xf>
    <xf numFmtId="0" fontId="6" fillId="0" borderId="103" xfId="0" applyFont="1" applyBorder="1" applyAlignment="1">
      <alignment horizontal="center" vertical="center" shrinkToFit="1"/>
    </xf>
    <xf numFmtId="0" fontId="6" fillId="0" borderId="104" xfId="0" applyFont="1" applyBorder="1" applyAlignment="1">
      <alignment horizontal="center" vertical="center" shrinkToFit="1"/>
    </xf>
    <xf numFmtId="0" fontId="6" fillId="0" borderId="105" xfId="0" applyFont="1" applyBorder="1" applyAlignment="1">
      <alignment horizontal="center" vertical="center" shrinkToFit="1"/>
    </xf>
    <xf numFmtId="0" fontId="6" fillId="0" borderId="106" xfId="0" applyFont="1" applyBorder="1" applyAlignment="1">
      <alignment horizontal="center" vertical="center" shrinkToFit="1"/>
    </xf>
    <xf numFmtId="0" fontId="6" fillId="0" borderId="13"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26" fillId="0" borderId="3" xfId="0" applyFont="1" applyBorder="1" applyAlignment="1">
      <alignment shrinkToFit="1"/>
    </xf>
    <xf numFmtId="0" fontId="26" fillId="0" borderId="0" xfId="0" applyFont="1" applyAlignment="1" applyProtection="1">
      <alignment horizontal="right" vertical="center"/>
      <protection locked="0"/>
    </xf>
    <xf numFmtId="49" fontId="6" fillId="0" borderId="16" xfId="0" applyNumberFormat="1" applyFont="1" applyBorder="1" applyAlignment="1" applyProtection="1">
      <alignment horizontal="center" vertical="center" shrinkToFit="1"/>
      <protection locked="0"/>
    </xf>
    <xf numFmtId="49" fontId="6" fillId="0" borderId="22" xfId="0" applyNumberFormat="1" applyFont="1" applyBorder="1" applyAlignment="1" applyProtection="1">
      <alignment horizontal="center" vertical="center" shrinkToFit="1"/>
      <protection locked="0"/>
    </xf>
    <xf numFmtId="49" fontId="6" fillId="0" borderId="28" xfId="0" applyNumberFormat="1" applyFont="1" applyBorder="1" applyAlignment="1" applyProtection="1">
      <alignment horizontal="center" vertical="center" shrinkToFit="1"/>
      <protection locked="0"/>
    </xf>
    <xf numFmtId="49" fontId="6" fillId="0" borderId="107" xfId="0" applyNumberFormat="1" applyFont="1" applyBorder="1" applyAlignment="1" applyProtection="1">
      <alignment horizontal="center" vertical="center" shrinkToFit="1"/>
      <protection locked="0"/>
    </xf>
    <xf numFmtId="49" fontId="6" fillId="0" borderId="35" xfId="0" applyNumberFormat="1" applyFont="1" applyBorder="1" applyAlignment="1" applyProtection="1">
      <alignment horizontal="center" vertical="center" shrinkToFit="1"/>
      <protection locked="0"/>
    </xf>
    <xf numFmtId="14" fontId="6" fillId="0" borderId="51" xfId="0" applyNumberFormat="1" applyFont="1" applyBorder="1" applyAlignment="1" applyProtection="1">
      <alignment horizontal="center" vertical="center" shrinkToFit="1"/>
      <protection locked="0"/>
    </xf>
    <xf numFmtId="0" fontId="6" fillId="0" borderId="108" xfId="0" applyFont="1" applyBorder="1" applyAlignment="1" applyProtection="1">
      <alignment horizontal="center" vertical="center" shrinkToFit="1"/>
      <protection locked="0"/>
    </xf>
    <xf numFmtId="0" fontId="44" fillId="0" borderId="0" xfId="0" applyFont="1"/>
    <xf numFmtId="0" fontId="17" fillId="0" borderId="62"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0" borderId="85" xfId="0" applyFont="1" applyBorder="1" applyAlignment="1" applyProtection="1">
      <alignment horizontal="center" vertical="center"/>
      <protection locked="0"/>
    </xf>
    <xf numFmtId="0" fontId="17" fillId="0" borderId="64" xfId="0" applyFont="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17" fillId="0" borderId="86" xfId="0" applyFont="1" applyBorder="1" applyAlignment="1" applyProtection="1">
      <alignment horizontal="center" vertical="center"/>
      <protection locked="0"/>
    </xf>
    <xf numFmtId="0" fontId="26" fillId="0" borderId="3" xfId="0" applyFont="1" applyBorder="1" applyAlignment="1">
      <alignment horizontal="center"/>
    </xf>
    <xf numFmtId="0" fontId="26" fillId="0" borderId="3" xfId="0" applyFont="1" applyBorder="1" applyAlignment="1">
      <alignment horizontal="center" shrinkToFit="1"/>
    </xf>
    <xf numFmtId="0" fontId="6" fillId="0" borderId="75" xfId="0" applyFont="1" applyBorder="1" applyAlignment="1">
      <alignment horizontal="center" vertical="center" wrapText="1"/>
    </xf>
    <xf numFmtId="0" fontId="6" fillId="0" borderId="67" xfId="0" applyFont="1" applyBorder="1" applyAlignment="1">
      <alignment horizontal="center" vertical="center"/>
    </xf>
    <xf numFmtId="0" fontId="17" fillId="0" borderId="56" xfId="0" applyFont="1" applyBorder="1" applyAlignment="1">
      <alignment horizontal="center" vertical="center"/>
    </xf>
    <xf numFmtId="0" fontId="19" fillId="0" borderId="0" xfId="0" applyFont="1" applyAlignment="1">
      <alignment horizontal="center" vertical="top" textRotation="255" wrapText="1"/>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18" fillId="0" borderId="40" xfId="0"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24" fillId="0" borderId="66" xfId="0" applyFont="1" applyBorder="1" applyAlignment="1" applyProtection="1">
      <alignment horizontal="center" vertical="center" textRotation="255" wrapText="1"/>
      <protection locked="0"/>
    </xf>
    <xf numFmtId="0" fontId="24" fillId="0" borderId="67" xfId="0" applyFont="1" applyBorder="1" applyAlignment="1" applyProtection="1">
      <alignment horizontal="center" vertical="center" textRotation="255" wrapText="1"/>
      <protection locked="0"/>
    </xf>
    <xf numFmtId="0" fontId="17" fillId="0" borderId="65" xfId="0" applyFont="1" applyBorder="1" applyAlignment="1">
      <alignment horizontal="center"/>
    </xf>
    <xf numFmtId="0" fontId="17" fillId="0" borderId="78" xfId="0" applyFont="1" applyBorder="1" applyAlignment="1">
      <alignment horizontal="center" vertical="center" shrinkToFit="1"/>
    </xf>
    <xf numFmtId="0" fontId="17" fillId="0" borderId="79" xfId="0" applyFont="1" applyBorder="1" applyAlignment="1">
      <alignment horizontal="center" vertical="center" shrinkToFit="1"/>
    </xf>
    <xf numFmtId="0" fontId="22" fillId="0" borderId="80" xfId="0" applyFont="1" applyBorder="1" applyAlignment="1" applyProtection="1">
      <alignment horizontal="center" vertical="center"/>
      <protection locked="0"/>
    </xf>
    <xf numFmtId="0" fontId="22" fillId="0" borderId="81" xfId="0" applyFont="1" applyBorder="1" applyAlignment="1" applyProtection="1">
      <alignment horizontal="center" vertical="center"/>
      <protection locked="0"/>
    </xf>
    <xf numFmtId="0" fontId="22" fillId="0" borderId="82" xfId="0" applyFont="1" applyBorder="1" applyAlignment="1" applyProtection="1">
      <alignment horizontal="center" vertical="center"/>
      <protection locked="0"/>
    </xf>
    <xf numFmtId="0" fontId="22" fillId="0" borderId="58" xfId="0" applyFont="1" applyBorder="1" applyAlignment="1" applyProtection="1">
      <alignment horizontal="center" vertical="center"/>
      <protection locked="0"/>
    </xf>
    <xf numFmtId="0" fontId="24" fillId="0" borderId="66" xfId="0" applyFont="1" applyBorder="1" applyAlignment="1">
      <alignment horizontal="center" vertical="center" wrapText="1" shrinkToFit="1"/>
    </xf>
    <xf numFmtId="0" fontId="24" fillId="0" borderId="67" xfId="0" applyFont="1" applyBorder="1" applyAlignment="1">
      <alignment horizontal="center" vertical="center" wrapText="1" shrinkToFit="1"/>
    </xf>
    <xf numFmtId="0" fontId="6" fillId="0" borderId="99" xfId="0" applyFont="1" applyBorder="1" applyAlignment="1">
      <alignment horizontal="center" vertical="center" wrapText="1"/>
    </xf>
    <xf numFmtId="0" fontId="6" fillId="0" borderId="100" xfId="0" applyFont="1" applyBorder="1" applyAlignment="1">
      <alignment horizontal="center" vertical="center" wrapText="1"/>
    </xf>
    <xf numFmtId="0" fontId="24" fillId="0" borderId="72" xfId="0" applyFont="1" applyBorder="1" applyAlignment="1">
      <alignment horizontal="center" vertical="center"/>
    </xf>
    <xf numFmtId="0" fontId="24" fillId="0" borderId="73" xfId="0" applyFont="1" applyBorder="1" applyAlignment="1">
      <alignment horizontal="center" vertical="center"/>
    </xf>
    <xf numFmtId="0" fontId="24" fillId="0" borderId="7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71" xfId="0" applyFont="1" applyBorder="1" applyAlignment="1">
      <alignment horizontal="center" vertical="center"/>
    </xf>
    <xf numFmtId="0" fontId="24" fillId="0" borderId="83" xfId="0" applyFont="1" applyBorder="1" applyAlignment="1">
      <alignment horizontal="center" vertical="center" wrapText="1"/>
    </xf>
    <xf numFmtId="0" fontId="24" fillId="0" borderId="75" xfId="0" applyFont="1" applyBorder="1" applyAlignment="1">
      <alignment horizontal="center" vertical="center" textRotation="255"/>
    </xf>
    <xf numFmtId="0" fontId="24" fillId="0" borderId="67" xfId="0" applyFont="1" applyBorder="1" applyAlignment="1">
      <alignment horizontal="center" vertical="center" textRotation="255"/>
    </xf>
    <xf numFmtId="0" fontId="17" fillId="0" borderId="68" xfId="0" applyFont="1" applyBorder="1" applyAlignment="1">
      <alignment horizontal="center"/>
    </xf>
    <xf numFmtId="0" fontId="28" fillId="0" borderId="97" xfId="0" applyFont="1" applyBorder="1" applyAlignment="1">
      <alignment horizontal="center" vertical="center" wrapText="1" shrinkToFit="1"/>
    </xf>
    <xf numFmtId="0" fontId="28" fillId="0" borderId="79" xfId="0" applyFont="1" applyBorder="1" applyAlignment="1">
      <alignment horizontal="center" vertical="center" shrinkToFit="1"/>
    </xf>
    <xf numFmtId="0" fontId="6" fillId="0" borderId="0" xfId="0" applyFont="1" applyAlignment="1">
      <alignment horizontal="center" vertical="center" wrapText="1"/>
    </xf>
    <xf numFmtId="0" fontId="6" fillId="0" borderId="0" xfId="0" applyFont="1" applyAlignment="1">
      <alignment horizontal="center" vertical="center"/>
    </xf>
    <xf numFmtId="176" fontId="26" fillId="0" borderId="0" xfId="0" applyNumberFormat="1" applyFont="1" applyAlignment="1" applyProtection="1">
      <alignment horizontal="left"/>
      <protection locked="0"/>
    </xf>
    <xf numFmtId="0" fontId="18" fillId="0" borderId="69" xfId="0" applyFont="1" applyBorder="1" applyAlignment="1">
      <alignment horizontal="center" vertical="center"/>
    </xf>
    <xf numFmtId="0" fontId="6" fillId="0" borderId="5" xfId="0" applyFont="1" applyBorder="1" applyAlignment="1" applyProtection="1">
      <alignment horizontal="center" vertical="center" shrinkToFit="1"/>
      <protection locked="0"/>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24" fillId="0" borderId="56" xfId="0" applyFont="1" applyBorder="1" applyAlignment="1">
      <alignment horizontal="center" vertical="center"/>
    </xf>
    <xf numFmtId="0" fontId="17" fillId="0" borderId="67" xfId="0" applyFont="1" applyBorder="1" applyAlignment="1">
      <alignment horizontal="center" vertical="center" wrapText="1" shrinkToFit="1"/>
    </xf>
    <xf numFmtId="0" fontId="24" fillId="0" borderId="75" xfId="0" applyFont="1" applyBorder="1" applyAlignment="1">
      <alignment horizontal="center" vertical="center" textRotation="255" wrapText="1"/>
    </xf>
    <xf numFmtId="0" fontId="24" fillId="0" borderId="67" xfId="0" applyFont="1" applyBorder="1" applyAlignment="1">
      <alignment horizontal="center" vertical="center" textRotation="255" wrapText="1"/>
    </xf>
    <xf numFmtId="0" fontId="30" fillId="0" borderId="0" xfId="1" applyFont="1" applyAlignment="1">
      <alignment horizontal="center" vertical="center"/>
    </xf>
    <xf numFmtId="0" fontId="15" fillId="3" borderId="37" xfId="1" applyFont="1" applyFill="1" applyBorder="1" applyAlignment="1">
      <alignment horizontal="center" vertical="center"/>
    </xf>
    <xf numFmtId="0" fontId="15" fillId="3" borderId="38" xfId="1" applyFont="1" applyFill="1" applyBorder="1" applyAlignment="1">
      <alignment horizontal="center" vertical="center"/>
    </xf>
    <xf numFmtId="0" fontId="3" fillId="0" borderId="0" xfId="1" applyAlignment="1">
      <alignment horizontal="center" vertical="center"/>
    </xf>
    <xf numFmtId="0" fontId="12" fillId="0" borderId="0" xfId="1" applyFont="1" applyAlignment="1">
      <alignment horizontal="center" vertical="center"/>
    </xf>
    <xf numFmtId="176" fontId="12" fillId="0" borderId="3" xfId="1" applyNumberFormat="1" applyFont="1" applyBorder="1" applyAlignment="1">
      <alignment horizontal="center" vertical="center"/>
    </xf>
    <xf numFmtId="0" fontId="12" fillId="0" borderId="3" xfId="1" applyFont="1" applyBorder="1" applyAlignment="1">
      <alignment horizontal="center" vertical="center" shrinkToFit="1"/>
    </xf>
    <xf numFmtId="0" fontId="8" fillId="0" borderId="0" xfId="1" applyFont="1" applyAlignment="1">
      <alignment horizontal="right" vertical="center"/>
    </xf>
    <xf numFmtId="0" fontId="8" fillId="0" borderId="68" xfId="1" applyFont="1" applyBorder="1" applyAlignment="1">
      <alignment horizontal="right" vertical="center"/>
    </xf>
    <xf numFmtId="177" fontId="30" fillId="0" borderId="37" xfId="1" applyNumberFormat="1" applyFont="1" applyBorder="1" applyAlignment="1">
      <alignment horizontal="center" vertical="center"/>
    </xf>
    <xf numFmtId="177" fontId="30" fillId="0" borderId="38" xfId="1" applyNumberFormat="1" applyFont="1"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28" fillId="0" borderId="75" xfId="0" applyFont="1" applyBorder="1" applyAlignment="1">
      <alignment horizontal="center" vertical="center" wrapText="1"/>
    </xf>
    <xf numFmtId="0" fontId="28" fillId="0" borderId="67" xfId="0" applyFont="1" applyBorder="1" applyAlignment="1">
      <alignment horizontal="center" vertical="center"/>
    </xf>
    <xf numFmtId="0" fontId="26" fillId="0" borderId="3" xfId="0" applyFont="1" applyBorder="1" applyAlignment="1">
      <alignment horizontal="left" shrinkToFit="1"/>
    </xf>
    <xf numFmtId="0" fontId="26" fillId="0" borderId="3" xfId="0" applyFont="1" applyBorder="1" applyAlignment="1" applyProtection="1">
      <alignment horizontal="center"/>
      <protection locked="0"/>
    </xf>
    <xf numFmtId="0" fontId="24" fillId="0" borderId="76" xfId="0" applyFont="1" applyBorder="1" applyAlignment="1">
      <alignment horizontal="center" vertical="center" wrapText="1"/>
    </xf>
    <xf numFmtId="0" fontId="24" fillId="0" borderId="77" xfId="0" applyFont="1" applyBorder="1" applyAlignment="1">
      <alignment horizontal="center" vertical="center"/>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176" fontId="26" fillId="0" borderId="0" xfId="0" applyNumberFormat="1" applyFont="1" applyAlignment="1" applyProtection="1">
      <alignment horizontal="center"/>
      <protection locked="0"/>
    </xf>
  </cellXfs>
  <cellStyles count="3">
    <cellStyle name="標準" xfId="0" builtinId="0"/>
    <cellStyle name="標準 2" xfId="1" xr:uid="{00000000-0005-0000-0000-000001000000}"/>
    <cellStyle name="標準_H20学校一覧作成資料(総務私学課)" xfId="2" xr:uid="{00000000-0005-0000-0000-000003000000}"/>
  </cellStyles>
  <dxfs count="1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12</xdr:col>
      <xdr:colOff>63499</xdr:colOff>
      <xdr:row>36</xdr:row>
      <xdr:rowOff>81643</xdr:rowOff>
    </xdr:from>
    <xdr:to>
      <xdr:col>14</xdr:col>
      <xdr:colOff>235858</xdr:colOff>
      <xdr:row>41</xdr:row>
      <xdr:rowOff>163285</xdr:rowOff>
    </xdr:to>
    <xdr:sp macro="" textlink="">
      <xdr:nvSpPr>
        <xdr:cNvPr id="2" name="テキスト ボックス 1">
          <a:extLst>
            <a:ext uri="{FF2B5EF4-FFF2-40B4-BE49-F238E27FC236}">
              <a16:creationId xmlns:a16="http://schemas.microsoft.com/office/drawing/2014/main" id="{BD19C8E0-AA3C-4706-9797-11294456909A}"/>
            </a:ext>
          </a:extLst>
        </xdr:cNvPr>
        <xdr:cNvSpPr txBox="1"/>
      </xdr:nvSpPr>
      <xdr:spPr>
        <a:xfrm>
          <a:off x="5832928" y="10876643"/>
          <a:ext cx="1133930" cy="1533071"/>
        </a:xfrm>
        <a:prstGeom prst="rect">
          <a:avLst/>
        </a:prstGeom>
        <a:solidFill>
          <a:sysClr val="window" lastClr="FFFFFF"/>
        </a:solidFill>
        <a:ln w="9525" cmpd="sng">
          <a:solidFill>
            <a:sysClr val="window" lastClr="FFFFFF">
              <a:shade val="50000"/>
            </a:sysClr>
          </a:solidFill>
        </a:ln>
        <a:effectLst/>
      </xdr:spPr>
      <xdr:txBody>
        <a:bodyPr vertOverflow="clip" horzOverflow="clip" vert="wordArtVertRtl"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記載のない学校で申込を希望する場合は陸上専門部までお問い合わせください。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423334</xdr:colOff>
      <xdr:row>1</xdr:row>
      <xdr:rowOff>63501</xdr:rowOff>
    </xdr:from>
    <xdr:to>
      <xdr:col>10</xdr:col>
      <xdr:colOff>476250</xdr:colOff>
      <xdr:row>11</xdr:row>
      <xdr:rowOff>264585</xdr:rowOff>
    </xdr:to>
    <xdr:sp macro="" textlink="">
      <xdr:nvSpPr>
        <xdr:cNvPr id="2" name="角丸四角形 5">
          <a:extLst>
            <a:ext uri="{FF2B5EF4-FFF2-40B4-BE49-F238E27FC236}">
              <a16:creationId xmlns:a16="http://schemas.microsoft.com/office/drawing/2014/main" id="{9DBA370B-2E66-C657-8F22-EB4B8AED6CD4}"/>
            </a:ext>
          </a:extLst>
        </xdr:cNvPr>
        <xdr:cNvSpPr/>
      </xdr:nvSpPr>
      <xdr:spPr>
        <a:xfrm>
          <a:off x="687917" y="328084"/>
          <a:ext cx="5005916" cy="2444751"/>
        </a:xfrm>
        <a:prstGeom prst="roundRect">
          <a:avLst/>
        </a:prstGeom>
        <a:solidFill>
          <a:srgbClr val="FFFFCC"/>
        </a:solidFill>
        <a:ln w="25400" cap="flat" cmpd="sng" algn="ctr">
          <a:solidFill>
            <a:srgbClr val="F79646"/>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＜入力方法の例＞</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2500</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」が３０００ｍ（オープン）を含めて、４種目申し込む場合</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①最後の選手から１行空けて「</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2500</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」を追加し、４種目目の３０００ｍ（オープン）を選択入力</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②合計人数は、直接入力して訂正</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264584</xdr:colOff>
      <xdr:row>19</xdr:row>
      <xdr:rowOff>201082</xdr:rowOff>
    </xdr:from>
    <xdr:to>
      <xdr:col>11</xdr:col>
      <xdr:colOff>429864</xdr:colOff>
      <xdr:row>22</xdr:row>
      <xdr:rowOff>37796</xdr:rowOff>
    </xdr:to>
    <xdr:sp macro="" textlink="">
      <xdr:nvSpPr>
        <xdr:cNvPr id="3" name="角丸四角形吹き出し 4">
          <a:extLst>
            <a:ext uri="{FF2B5EF4-FFF2-40B4-BE49-F238E27FC236}">
              <a16:creationId xmlns:a16="http://schemas.microsoft.com/office/drawing/2014/main" id="{4230C427-B7C7-82AD-6652-E61F66049DF5}"/>
            </a:ext>
          </a:extLst>
        </xdr:cNvPr>
        <xdr:cNvSpPr/>
      </xdr:nvSpPr>
      <xdr:spPr>
        <a:xfrm>
          <a:off x="4910667" y="5249332"/>
          <a:ext cx="736780" cy="535214"/>
        </a:xfrm>
        <a:prstGeom prst="wedgeRoundRectCallout">
          <a:avLst>
            <a:gd name="adj1" fmla="val -28753"/>
            <a:gd name="adj2" fmla="val -85193"/>
            <a:gd name="adj3" fmla="val 16667"/>
          </a:avLst>
        </a:prstGeom>
        <a:solidFill>
          <a:srgbClr val="FFFFCC"/>
        </a:solidFill>
        <a:ln w="25400" cap="flat" cmpd="sng" algn="ctr">
          <a:solidFill>
            <a:srgbClr val="F79646"/>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a:t>
          </a:r>
        </a:p>
      </xdr:txBody>
    </xdr:sp>
    <xdr:clientData/>
  </xdr:twoCellAnchor>
  <xdr:twoCellAnchor>
    <xdr:from>
      <xdr:col>7</xdr:col>
      <xdr:colOff>31750</xdr:colOff>
      <xdr:row>19</xdr:row>
      <xdr:rowOff>211667</xdr:rowOff>
    </xdr:from>
    <xdr:to>
      <xdr:col>9</xdr:col>
      <xdr:colOff>198267</xdr:colOff>
      <xdr:row>22</xdr:row>
      <xdr:rowOff>48380</xdr:rowOff>
    </xdr:to>
    <xdr:sp macro="" textlink="">
      <xdr:nvSpPr>
        <xdr:cNvPr id="4" name="角丸四角形吹き出し 3">
          <a:extLst>
            <a:ext uri="{FF2B5EF4-FFF2-40B4-BE49-F238E27FC236}">
              <a16:creationId xmlns:a16="http://schemas.microsoft.com/office/drawing/2014/main" id="{9273910F-FC14-D0DA-2F14-87D0F0B6698D}"/>
            </a:ext>
          </a:extLst>
        </xdr:cNvPr>
        <xdr:cNvSpPr/>
      </xdr:nvSpPr>
      <xdr:spPr>
        <a:xfrm>
          <a:off x="3725333" y="5259917"/>
          <a:ext cx="738017" cy="535213"/>
        </a:xfrm>
        <a:prstGeom prst="wedgeRoundRectCallout">
          <a:avLst>
            <a:gd name="adj1" fmla="val 15963"/>
            <a:gd name="adj2" fmla="val 102176"/>
            <a:gd name="adj3" fmla="val 16667"/>
          </a:avLst>
        </a:prstGeom>
        <a:solidFill>
          <a:srgbClr val="FFFFCC"/>
        </a:solidFill>
        <a:ln w="25400" cap="flat" cmpd="sng" algn="ctr">
          <a:solidFill>
            <a:srgbClr val="F79646"/>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32"/>
  <sheetViews>
    <sheetView zoomScale="70" zoomScaleNormal="70" workbookViewId="0"/>
  </sheetViews>
  <sheetFormatPr defaultColWidth="7.5" defaultRowHeight="20.25" customHeight="1"/>
  <cols>
    <col min="1" max="16384" width="7.5" style="137"/>
  </cols>
  <sheetData>
    <row r="1" spans="1:10" ht="20.25" customHeight="1">
      <c r="A1" s="143" t="s">
        <v>0</v>
      </c>
      <c r="B1" s="143"/>
      <c r="C1" s="143"/>
      <c r="D1" s="143"/>
      <c r="E1" s="143"/>
      <c r="F1" s="143"/>
      <c r="G1" s="143"/>
      <c r="H1" s="143"/>
      <c r="I1" s="143"/>
      <c r="J1" s="144"/>
    </row>
    <row r="2" spans="1:10" ht="20.25" customHeight="1">
      <c r="A2" s="148" t="s">
        <v>695</v>
      </c>
    </row>
    <row r="4" spans="1:10" ht="20.25" customHeight="1">
      <c r="A4" s="137" t="s">
        <v>1</v>
      </c>
    </row>
    <row r="5" spans="1:10" ht="20.25" customHeight="1">
      <c r="A5" s="137" t="s">
        <v>2</v>
      </c>
    </row>
    <row r="6" spans="1:10" ht="20.25" customHeight="1">
      <c r="A6" s="137" t="s">
        <v>3</v>
      </c>
    </row>
    <row r="8" spans="1:10" ht="20.25" customHeight="1">
      <c r="A8" s="137" t="s">
        <v>4</v>
      </c>
    </row>
    <row r="9" spans="1:10" ht="20.25" customHeight="1">
      <c r="A9" s="137" t="s">
        <v>5</v>
      </c>
    </row>
    <row r="10" spans="1:10" ht="20.25" customHeight="1">
      <c r="A10" s="137" t="s">
        <v>6</v>
      </c>
    </row>
    <row r="11" spans="1:10" ht="20.25" customHeight="1">
      <c r="A11" s="137" t="s">
        <v>7</v>
      </c>
    </row>
    <row r="12" spans="1:10" ht="20.25" customHeight="1">
      <c r="A12" s="137" t="s">
        <v>8</v>
      </c>
    </row>
    <row r="13" spans="1:10" ht="20.25" customHeight="1">
      <c r="A13" s="137" t="s">
        <v>9</v>
      </c>
    </row>
    <row r="14" spans="1:10" ht="20.25" customHeight="1">
      <c r="A14" s="137" t="s">
        <v>10</v>
      </c>
    </row>
    <row r="15" spans="1:10" ht="20.25" customHeight="1">
      <c r="A15" s="137" t="s">
        <v>11</v>
      </c>
    </row>
    <row r="16" spans="1:10" ht="20.25" customHeight="1">
      <c r="A16" s="188" t="s">
        <v>694</v>
      </c>
    </row>
    <row r="17" spans="1:10" ht="20.25" customHeight="1">
      <c r="A17" s="137" t="s">
        <v>12</v>
      </c>
    </row>
    <row r="18" spans="1:10" ht="20.25" customHeight="1">
      <c r="A18" s="137" t="s">
        <v>13</v>
      </c>
    </row>
    <row r="19" spans="1:10" ht="20.25" customHeight="1">
      <c r="A19" s="137" t="s">
        <v>14</v>
      </c>
    </row>
    <row r="21" spans="1:10" ht="20.25" customHeight="1">
      <c r="A21" s="137" t="s">
        <v>15</v>
      </c>
    </row>
    <row r="22" spans="1:10" ht="20.25" customHeight="1">
      <c r="A22" s="137" t="s">
        <v>16</v>
      </c>
    </row>
    <row r="23" spans="1:10" ht="20.25" customHeight="1">
      <c r="A23" s="137" t="s">
        <v>17</v>
      </c>
    </row>
    <row r="25" spans="1:10" ht="20.25" customHeight="1">
      <c r="A25" s="150" t="s">
        <v>18</v>
      </c>
    </row>
    <row r="26" spans="1:10" ht="20.25" customHeight="1">
      <c r="A26" s="161" t="s">
        <v>700</v>
      </c>
    </row>
    <row r="27" spans="1:10" ht="20.25" customHeight="1">
      <c r="A27" s="148"/>
    </row>
    <row r="28" spans="1:10" s="138" customFormat="1" ht="20.25" customHeight="1">
      <c r="B28" s="139" t="s">
        <v>19</v>
      </c>
      <c r="C28" s="139"/>
      <c r="D28" s="139"/>
      <c r="E28" s="139"/>
      <c r="G28" s="140" t="s">
        <v>20</v>
      </c>
      <c r="H28" s="140"/>
      <c r="I28" s="140"/>
      <c r="J28" s="140"/>
    </row>
    <row r="29" spans="1:10" s="138" customFormat="1" ht="20.25" customHeight="1">
      <c r="B29" s="139" t="s">
        <v>21</v>
      </c>
      <c r="C29" s="139"/>
      <c r="D29" s="139"/>
      <c r="E29" s="139"/>
      <c r="G29" s="140" t="s">
        <v>22</v>
      </c>
      <c r="H29" s="140"/>
      <c r="I29" s="140"/>
      <c r="J29" s="140"/>
    </row>
    <row r="30" spans="1:10" s="138" customFormat="1" ht="20.25" customHeight="1">
      <c r="B30" s="139" t="s">
        <v>670</v>
      </c>
      <c r="C30" s="139"/>
      <c r="D30" s="139"/>
      <c r="E30" s="139"/>
      <c r="G30" s="140" t="s">
        <v>23</v>
      </c>
      <c r="H30" s="140"/>
      <c r="I30" s="140"/>
      <c r="J30" s="140"/>
    </row>
    <row r="31" spans="1:10" ht="20.25" customHeight="1">
      <c r="B31" s="141" t="s">
        <v>671</v>
      </c>
      <c r="C31" s="141"/>
      <c r="D31" s="141"/>
      <c r="E31" s="141"/>
      <c r="G31" s="142" t="s">
        <v>24</v>
      </c>
      <c r="H31" s="142"/>
      <c r="I31" s="142"/>
      <c r="J31" s="142"/>
    </row>
    <row r="32" spans="1:10" ht="20.25" customHeight="1">
      <c r="B32" s="141" t="s">
        <v>672</v>
      </c>
      <c r="C32" s="141"/>
      <c r="D32" s="141"/>
      <c r="E32" s="141"/>
      <c r="G32" s="142" t="s">
        <v>25</v>
      </c>
      <c r="H32" s="142"/>
      <c r="I32" s="142"/>
      <c r="J32" s="142"/>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8"/>
  <sheetViews>
    <sheetView zoomScale="60" zoomScaleNormal="60" workbookViewId="0">
      <selection activeCell="A9" sqref="A9"/>
    </sheetView>
  </sheetViews>
  <sheetFormatPr defaultColWidth="13.5" defaultRowHeight="21.75" customHeight="1"/>
  <cols>
    <col min="1" max="1" width="19.19921875" style="106" customWidth="1"/>
    <col min="8" max="8" width="13.5" style="106"/>
    <col min="9" max="9" width="13.5" style="106" customWidth="1"/>
  </cols>
  <sheetData>
    <row r="1" spans="1:9" s="149" customFormat="1" ht="25.5" customHeight="1">
      <c r="A1" s="152" t="s">
        <v>26</v>
      </c>
      <c r="B1" s="153"/>
      <c r="C1" s="153"/>
      <c r="D1" s="153"/>
      <c r="E1" s="153"/>
      <c r="F1" s="153"/>
      <c r="G1" s="153"/>
      <c r="H1" s="154"/>
      <c r="I1" s="154"/>
    </row>
    <row r="2" spans="1:9" s="149" customFormat="1" ht="25.5" customHeight="1">
      <c r="A2" s="152" t="s">
        <v>27</v>
      </c>
      <c r="B2" s="153"/>
      <c r="C2" s="153"/>
      <c r="D2" s="153"/>
      <c r="E2" s="153"/>
      <c r="F2" s="153"/>
      <c r="G2" s="153"/>
      <c r="H2" s="154"/>
      <c r="I2" s="154"/>
    </row>
    <row r="3" spans="1:9" s="106" customFormat="1" ht="35.700000000000003" customHeight="1">
      <c r="A3" s="155" t="s">
        <v>655</v>
      </c>
      <c r="B3" s="156" t="s">
        <v>28</v>
      </c>
      <c r="C3" s="156" t="s">
        <v>29</v>
      </c>
      <c r="D3" s="156" t="s">
        <v>30</v>
      </c>
      <c r="E3" s="156" t="s">
        <v>31</v>
      </c>
      <c r="F3" s="156" t="s">
        <v>32</v>
      </c>
      <c r="G3" s="156" t="s">
        <v>33</v>
      </c>
      <c r="H3" s="155" t="s">
        <v>696</v>
      </c>
      <c r="I3" s="156" t="s">
        <v>34</v>
      </c>
    </row>
    <row r="4" spans="1:9" ht="21.75" customHeight="1">
      <c r="A4" s="157">
        <v>2503</v>
      </c>
      <c r="B4" s="158" t="s">
        <v>35</v>
      </c>
      <c r="C4" s="158" t="s">
        <v>36</v>
      </c>
      <c r="D4" s="158" t="s">
        <v>37</v>
      </c>
      <c r="E4" s="158" t="s">
        <v>38</v>
      </c>
      <c r="F4" s="158" t="s">
        <v>39</v>
      </c>
      <c r="G4" s="158" t="s">
        <v>40</v>
      </c>
      <c r="H4" s="159">
        <v>38730</v>
      </c>
      <c r="I4" s="157">
        <v>3</v>
      </c>
    </row>
    <row r="5" spans="1:9" ht="21.75" customHeight="1">
      <c r="A5" s="157">
        <v>2509</v>
      </c>
      <c r="B5" s="158" t="s">
        <v>41</v>
      </c>
      <c r="C5" s="158" t="s">
        <v>42</v>
      </c>
      <c r="D5" s="158" t="s">
        <v>43</v>
      </c>
      <c r="E5" s="158" t="s">
        <v>44</v>
      </c>
      <c r="F5" s="158" t="s">
        <v>45</v>
      </c>
      <c r="G5" s="158" t="s">
        <v>46</v>
      </c>
      <c r="H5" s="159">
        <v>38784</v>
      </c>
      <c r="I5" s="157">
        <v>3</v>
      </c>
    </row>
    <row r="6" spans="1:9" ht="21.75" customHeight="1">
      <c r="A6" s="157">
        <v>2520</v>
      </c>
      <c r="B6" s="158" t="s">
        <v>47</v>
      </c>
      <c r="C6" s="158" t="s">
        <v>48</v>
      </c>
      <c r="D6" s="158" t="s">
        <v>49</v>
      </c>
      <c r="E6" s="158" t="s">
        <v>50</v>
      </c>
      <c r="F6" s="158" t="s">
        <v>51</v>
      </c>
      <c r="G6" s="158" t="s">
        <v>52</v>
      </c>
      <c r="H6" s="159">
        <v>38603</v>
      </c>
      <c r="I6" s="157">
        <v>3</v>
      </c>
    </row>
    <row r="7" spans="1:9" ht="21.75" customHeight="1">
      <c r="A7" s="157">
        <v>2521</v>
      </c>
      <c r="B7" s="158" t="s">
        <v>53</v>
      </c>
      <c r="C7" s="158" t="s">
        <v>54</v>
      </c>
      <c r="D7" s="158" t="s">
        <v>55</v>
      </c>
      <c r="E7" s="158" t="s">
        <v>56</v>
      </c>
      <c r="F7" s="158" t="s">
        <v>57</v>
      </c>
      <c r="G7" s="158" t="s">
        <v>58</v>
      </c>
      <c r="H7" s="159">
        <v>38659</v>
      </c>
      <c r="I7" s="157">
        <v>3</v>
      </c>
    </row>
    <row r="8" spans="1:9" ht="21.75" customHeight="1">
      <c r="A8" s="157"/>
      <c r="B8" s="158"/>
      <c r="C8" s="158"/>
      <c r="D8" s="158"/>
      <c r="E8" s="158"/>
      <c r="F8" s="158"/>
      <c r="G8" s="158"/>
      <c r="H8" s="159"/>
      <c r="I8" s="157"/>
    </row>
    <row r="9" spans="1:9" ht="21.75" customHeight="1">
      <c r="A9" s="157"/>
      <c r="B9" s="158"/>
      <c r="C9" s="158"/>
      <c r="D9" s="158"/>
      <c r="E9" s="158"/>
      <c r="F9" s="158"/>
      <c r="G9" s="158"/>
      <c r="H9" s="159"/>
      <c r="I9" s="157"/>
    </row>
    <row r="10" spans="1:9" ht="21.75" customHeight="1">
      <c r="A10" s="157"/>
      <c r="B10" s="158"/>
      <c r="C10" s="158"/>
      <c r="D10" s="158"/>
      <c r="E10" s="158"/>
      <c r="F10" s="158"/>
      <c r="G10" s="158"/>
      <c r="H10" s="159"/>
      <c r="I10" s="157"/>
    </row>
    <row r="11" spans="1:9" ht="21.75" customHeight="1">
      <c r="A11" s="157"/>
      <c r="B11" s="158"/>
      <c r="C11" s="158"/>
      <c r="D11" s="158"/>
      <c r="E11" s="158"/>
      <c r="F11" s="158"/>
      <c r="G11" s="158"/>
      <c r="H11" s="159"/>
      <c r="I11" s="157"/>
    </row>
    <row r="12" spans="1:9" ht="21.75" customHeight="1">
      <c r="A12" s="157"/>
      <c r="B12" s="158"/>
      <c r="C12" s="158"/>
      <c r="D12" s="158"/>
      <c r="E12" s="158"/>
      <c r="F12" s="158"/>
      <c r="G12" s="158"/>
      <c r="H12" s="159"/>
      <c r="I12" s="157"/>
    </row>
    <row r="13" spans="1:9" ht="21.75" customHeight="1">
      <c r="A13" s="157"/>
      <c r="B13" s="158"/>
      <c r="C13" s="158"/>
      <c r="D13" s="158"/>
      <c r="E13" s="158"/>
      <c r="F13" s="158"/>
      <c r="G13" s="158"/>
      <c r="H13" s="159"/>
      <c r="I13" s="157"/>
    </row>
    <row r="14" spans="1:9" ht="21.75" customHeight="1">
      <c r="A14" s="157"/>
      <c r="B14" s="158"/>
      <c r="C14" s="158"/>
      <c r="D14" s="158"/>
      <c r="E14" s="158"/>
      <c r="F14" s="158"/>
      <c r="G14" s="158"/>
      <c r="H14" s="159"/>
      <c r="I14" s="157"/>
    </row>
    <row r="15" spans="1:9" ht="21.75" customHeight="1">
      <c r="A15" s="157"/>
      <c r="B15" s="158"/>
      <c r="C15" s="158"/>
      <c r="D15" s="158"/>
      <c r="E15" s="158"/>
      <c r="F15" s="158"/>
      <c r="G15" s="158"/>
      <c r="H15" s="159"/>
      <c r="I15" s="157"/>
    </row>
    <row r="16" spans="1:9" ht="21.75" customHeight="1">
      <c r="A16" s="157"/>
      <c r="B16" s="158"/>
      <c r="C16" s="158"/>
      <c r="D16" s="158"/>
      <c r="E16" s="158"/>
      <c r="F16" s="158"/>
      <c r="G16" s="158"/>
      <c r="H16" s="159"/>
      <c r="I16" s="157"/>
    </row>
    <row r="17" spans="1:9" ht="21.75" customHeight="1">
      <c r="A17" s="157"/>
      <c r="B17" s="158"/>
      <c r="C17" s="158"/>
      <c r="D17" s="158"/>
      <c r="E17" s="158"/>
      <c r="F17" s="158"/>
      <c r="G17" s="158"/>
      <c r="H17" s="159"/>
      <c r="I17" s="157"/>
    </row>
    <row r="18" spans="1:9" ht="21.75" customHeight="1">
      <c r="A18" s="157"/>
      <c r="B18" s="158"/>
      <c r="C18" s="158"/>
      <c r="D18" s="158"/>
      <c r="E18" s="158"/>
      <c r="F18" s="158"/>
      <c r="G18" s="158"/>
      <c r="H18" s="159"/>
      <c r="I18" s="157"/>
    </row>
    <row r="19" spans="1:9" ht="21.75" customHeight="1">
      <c r="A19" s="157"/>
      <c r="B19" s="158"/>
      <c r="C19" s="158"/>
      <c r="D19" s="158"/>
      <c r="E19" s="158"/>
      <c r="F19" s="158"/>
      <c r="G19" s="158"/>
      <c r="H19" s="159"/>
      <c r="I19" s="157"/>
    </row>
    <row r="20" spans="1:9" ht="21.75" customHeight="1">
      <c r="A20" s="157"/>
      <c r="B20" s="158"/>
      <c r="C20" s="158"/>
      <c r="D20" s="158"/>
      <c r="E20" s="158"/>
      <c r="F20" s="158"/>
      <c r="G20" s="158"/>
      <c r="H20" s="159"/>
      <c r="I20" s="157"/>
    </row>
    <row r="21" spans="1:9" ht="21.75" customHeight="1">
      <c r="A21" s="157"/>
      <c r="B21" s="158"/>
      <c r="C21" s="158"/>
      <c r="D21" s="158"/>
      <c r="E21" s="158"/>
      <c r="F21" s="158"/>
      <c r="G21" s="158"/>
      <c r="H21" s="159"/>
      <c r="I21" s="157"/>
    </row>
    <row r="22" spans="1:9" ht="21.75" customHeight="1">
      <c r="A22" s="157"/>
      <c r="B22" s="158"/>
      <c r="C22" s="158"/>
      <c r="D22" s="158"/>
      <c r="E22" s="158"/>
      <c r="F22" s="158"/>
      <c r="G22" s="158"/>
      <c r="H22" s="159"/>
      <c r="I22" s="157"/>
    </row>
    <row r="23" spans="1:9" ht="21.75" customHeight="1">
      <c r="A23" s="157"/>
      <c r="B23" s="158"/>
      <c r="C23" s="158"/>
      <c r="D23" s="158"/>
      <c r="E23" s="158"/>
      <c r="F23" s="158"/>
      <c r="G23" s="158"/>
      <c r="H23" s="159"/>
      <c r="I23" s="157"/>
    </row>
    <row r="24" spans="1:9" ht="21.75" customHeight="1">
      <c r="A24" s="157"/>
      <c r="B24" s="158"/>
      <c r="C24" s="158"/>
      <c r="D24" s="158"/>
      <c r="E24" s="158"/>
      <c r="F24" s="158"/>
      <c r="G24" s="158"/>
      <c r="H24" s="159"/>
      <c r="I24" s="157"/>
    </row>
    <row r="25" spans="1:9" ht="21.75" customHeight="1">
      <c r="A25" s="157"/>
      <c r="B25" s="158"/>
      <c r="C25" s="158"/>
      <c r="D25" s="158"/>
      <c r="E25" s="158"/>
      <c r="F25" s="158"/>
      <c r="G25" s="158"/>
      <c r="H25" s="159"/>
      <c r="I25" s="157"/>
    </row>
    <row r="26" spans="1:9" ht="21.75" customHeight="1">
      <c r="A26" s="157"/>
      <c r="B26" s="158"/>
      <c r="C26" s="158"/>
      <c r="D26" s="158"/>
      <c r="E26" s="158"/>
      <c r="F26" s="158"/>
      <c r="G26" s="158"/>
      <c r="H26" s="159"/>
      <c r="I26" s="157"/>
    </row>
    <row r="27" spans="1:9" ht="21.75" customHeight="1">
      <c r="A27" s="157"/>
      <c r="B27" s="158"/>
      <c r="C27" s="158"/>
      <c r="D27" s="158"/>
      <c r="E27" s="158"/>
      <c r="F27" s="158"/>
      <c r="G27" s="158"/>
      <c r="H27" s="159"/>
      <c r="I27" s="157"/>
    </row>
    <row r="28" spans="1:9" ht="21.75" customHeight="1">
      <c r="A28" s="157"/>
      <c r="B28" s="158"/>
      <c r="C28" s="158"/>
      <c r="D28" s="158"/>
      <c r="E28" s="158"/>
      <c r="F28" s="158"/>
      <c r="G28" s="158"/>
      <c r="H28" s="157"/>
      <c r="I28" s="157"/>
    </row>
    <row r="29" spans="1:9" ht="21.75" customHeight="1">
      <c r="A29" s="157"/>
      <c r="B29" s="158"/>
      <c r="C29" s="158"/>
      <c r="D29" s="158"/>
      <c r="E29" s="158"/>
      <c r="F29" s="158"/>
      <c r="G29" s="158"/>
      <c r="H29" s="157"/>
      <c r="I29" s="157"/>
    </row>
    <row r="30" spans="1:9" ht="21.75" customHeight="1">
      <c r="A30" s="157"/>
      <c r="B30" s="158"/>
      <c r="C30" s="158"/>
      <c r="D30" s="158"/>
      <c r="E30" s="158"/>
      <c r="F30" s="158"/>
      <c r="G30" s="158"/>
      <c r="H30" s="157"/>
      <c r="I30" s="157"/>
    </row>
    <row r="31" spans="1:9" ht="21.75" customHeight="1">
      <c r="A31" s="157"/>
      <c r="B31" s="158"/>
      <c r="C31" s="158"/>
      <c r="D31" s="158"/>
      <c r="E31" s="158"/>
      <c r="F31" s="158"/>
      <c r="G31" s="158"/>
      <c r="H31" s="157"/>
      <c r="I31" s="157"/>
    </row>
    <row r="32" spans="1:9" ht="21.75" customHeight="1">
      <c r="A32" s="157"/>
      <c r="B32" s="158"/>
      <c r="C32" s="158"/>
      <c r="D32" s="158"/>
      <c r="E32" s="158"/>
      <c r="F32" s="158"/>
      <c r="G32" s="158"/>
      <c r="H32" s="157"/>
      <c r="I32" s="157"/>
    </row>
    <row r="33" spans="1:9" ht="21.75" customHeight="1">
      <c r="A33" s="157"/>
      <c r="B33" s="158"/>
      <c r="C33" s="158"/>
      <c r="D33" s="158"/>
      <c r="E33" s="158"/>
      <c r="F33" s="158"/>
      <c r="G33" s="158"/>
      <c r="H33" s="157"/>
      <c r="I33" s="157"/>
    </row>
    <row r="34" spans="1:9" ht="21.75" customHeight="1">
      <c r="A34" s="157"/>
      <c r="B34" s="158"/>
      <c r="C34" s="158"/>
      <c r="D34" s="158"/>
      <c r="E34" s="158"/>
      <c r="F34" s="158"/>
      <c r="G34" s="158"/>
      <c r="H34" s="157"/>
      <c r="I34" s="157"/>
    </row>
    <row r="35" spans="1:9" ht="21.75" customHeight="1">
      <c r="A35" s="157"/>
      <c r="B35" s="158"/>
      <c r="C35" s="158"/>
      <c r="D35" s="158"/>
      <c r="E35" s="158"/>
      <c r="F35" s="158"/>
      <c r="G35" s="158"/>
      <c r="H35" s="157"/>
      <c r="I35" s="157"/>
    </row>
    <row r="36" spans="1:9" ht="21.75" customHeight="1">
      <c r="A36" s="157"/>
      <c r="B36" s="158"/>
      <c r="C36" s="158"/>
      <c r="D36" s="158"/>
      <c r="E36" s="158"/>
      <c r="F36" s="158"/>
      <c r="G36" s="158"/>
      <c r="H36" s="157"/>
      <c r="I36" s="157"/>
    </row>
    <row r="37" spans="1:9" ht="21.75" customHeight="1">
      <c r="A37" s="157"/>
      <c r="B37" s="158"/>
      <c r="C37" s="158"/>
      <c r="D37" s="158"/>
      <c r="E37" s="158"/>
      <c r="F37" s="158"/>
      <c r="G37" s="158"/>
      <c r="H37" s="157"/>
      <c r="I37" s="157"/>
    </row>
    <row r="38" spans="1:9" ht="21.75" customHeight="1">
      <c r="A38" s="157"/>
      <c r="B38" s="158"/>
      <c r="C38" s="158"/>
      <c r="D38" s="158"/>
      <c r="E38" s="158"/>
      <c r="F38" s="158"/>
      <c r="G38" s="158"/>
      <c r="H38" s="157"/>
      <c r="I38" s="157"/>
    </row>
    <row r="39" spans="1:9" ht="21.75" customHeight="1">
      <c r="A39" s="157"/>
      <c r="B39" s="158"/>
      <c r="C39" s="158"/>
      <c r="D39" s="158"/>
      <c r="E39" s="158"/>
      <c r="F39" s="158"/>
      <c r="G39" s="158"/>
      <c r="H39" s="157"/>
      <c r="I39" s="157"/>
    </row>
    <row r="40" spans="1:9" ht="21.75" customHeight="1">
      <c r="A40" s="157"/>
      <c r="B40" s="158"/>
      <c r="C40" s="158"/>
      <c r="D40" s="158"/>
      <c r="E40" s="158"/>
      <c r="F40" s="158"/>
      <c r="G40" s="158"/>
      <c r="H40" s="157"/>
      <c r="I40" s="157"/>
    </row>
    <row r="41" spans="1:9" ht="21.75" customHeight="1">
      <c r="A41" s="157"/>
      <c r="B41" s="158"/>
      <c r="C41" s="158"/>
      <c r="D41" s="158"/>
      <c r="E41" s="158"/>
      <c r="F41" s="158"/>
      <c r="G41" s="158"/>
      <c r="H41" s="157"/>
      <c r="I41" s="157"/>
    </row>
    <row r="42" spans="1:9" ht="21.75" customHeight="1">
      <c r="A42" s="157"/>
      <c r="B42" s="158"/>
      <c r="C42" s="158"/>
      <c r="D42" s="158"/>
      <c r="E42" s="158"/>
      <c r="F42" s="158"/>
      <c r="G42" s="158"/>
      <c r="H42" s="157"/>
      <c r="I42" s="157"/>
    </row>
    <row r="43" spans="1:9" ht="21.75" customHeight="1">
      <c r="A43" s="157"/>
      <c r="B43" s="158"/>
      <c r="C43" s="158"/>
      <c r="D43" s="158"/>
      <c r="E43" s="158"/>
      <c r="F43" s="158"/>
      <c r="G43" s="158"/>
      <c r="H43" s="157"/>
      <c r="I43" s="157"/>
    </row>
    <row r="44" spans="1:9" ht="21.75" customHeight="1">
      <c r="A44" s="157"/>
      <c r="B44" s="158"/>
      <c r="C44" s="158"/>
      <c r="D44" s="158"/>
      <c r="E44" s="158"/>
      <c r="F44" s="158"/>
      <c r="G44" s="158"/>
      <c r="H44" s="157"/>
      <c r="I44" s="157"/>
    </row>
    <row r="45" spans="1:9" ht="21.75" customHeight="1">
      <c r="A45" s="157"/>
      <c r="B45" s="158"/>
      <c r="C45" s="158"/>
      <c r="D45" s="158"/>
      <c r="E45" s="158"/>
      <c r="F45" s="158"/>
      <c r="G45" s="158"/>
      <c r="H45" s="157"/>
      <c r="I45" s="157"/>
    </row>
    <row r="46" spans="1:9" ht="21.75" customHeight="1">
      <c r="A46" s="157"/>
      <c r="B46" s="158"/>
      <c r="C46" s="158"/>
      <c r="D46" s="158"/>
      <c r="E46" s="158"/>
      <c r="F46" s="158"/>
      <c r="G46" s="158"/>
      <c r="H46" s="157"/>
      <c r="I46" s="157"/>
    </row>
    <row r="47" spans="1:9" ht="21.75" customHeight="1">
      <c r="A47" s="157"/>
      <c r="B47" s="158"/>
      <c r="C47" s="158"/>
      <c r="D47" s="158"/>
      <c r="E47" s="158"/>
      <c r="F47" s="158"/>
      <c r="G47" s="158"/>
      <c r="H47" s="157"/>
      <c r="I47" s="157"/>
    </row>
    <row r="48" spans="1:9" ht="21.75" customHeight="1">
      <c r="A48" s="157"/>
      <c r="B48" s="158"/>
      <c r="C48" s="158"/>
      <c r="D48" s="158"/>
      <c r="E48" s="158"/>
      <c r="F48" s="158"/>
      <c r="G48" s="158"/>
      <c r="H48" s="157"/>
      <c r="I48" s="157"/>
    </row>
    <row r="49" spans="1:9" ht="21.75" customHeight="1">
      <c r="A49" s="157"/>
      <c r="B49" s="158"/>
      <c r="C49" s="158"/>
      <c r="D49" s="158"/>
      <c r="E49" s="158"/>
      <c r="F49" s="158"/>
      <c r="G49" s="158"/>
      <c r="H49" s="157"/>
      <c r="I49" s="157"/>
    </row>
    <row r="50" spans="1:9" ht="21.75" customHeight="1">
      <c r="A50" s="157"/>
      <c r="B50" s="158"/>
      <c r="C50" s="158"/>
      <c r="D50" s="158"/>
      <c r="E50" s="158"/>
      <c r="F50" s="158"/>
      <c r="G50" s="158"/>
      <c r="H50" s="157"/>
      <c r="I50" s="157"/>
    </row>
    <row r="51" spans="1:9" ht="21.75" customHeight="1">
      <c r="A51" s="157"/>
      <c r="B51" s="158"/>
      <c r="C51" s="158"/>
      <c r="D51" s="158"/>
      <c r="E51" s="158"/>
      <c r="F51" s="158"/>
      <c r="G51" s="158"/>
      <c r="H51" s="157"/>
      <c r="I51" s="157"/>
    </row>
    <row r="52" spans="1:9" ht="21.75" customHeight="1">
      <c r="A52" s="157"/>
      <c r="B52" s="158"/>
      <c r="C52" s="158"/>
      <c r="D52" s="158"/>
      <c r="E52" s="158"/>
      <c r="F52" s="158"/>
      <c r="G52" s="158"/>
      <c r="H52" s="157"/>
      <c r="I52" s="157"/>
    </row>
    <row r="53" spans="1:9" ht="21.75" customHeight="1">
      <c r="A53" s="157"/>
      <c r="B53" s="158"/>
      <c r="C53" s="158"/>
      <c r="D53" s="158"/>
      <c r="E53" s="158"/>
      <c r="F53" s="158"/>
      <c r="G53" s="158"/>
      <c r="H53" s="157"/>
      <c r="I53" s="157"/>
    </row>
    <row r="54" spans="1:9" ht="21.75" customHeight="1">
      <c r="A54" s="157"/>
      <c r="B54" s="158"/>
      <c r="C54" s="158"/>
      <c r="D54" s="158"/>
      <c r="E54" s="158"/>
      <c r="F54" s="158"/>
      <c r="G54" s="158"/>
      <c r="H54" s="157"/>
      <c r="I54" s="157"/>
    </row>
    <row r="55" spans="1:9" ht="21.75" customHeight="1">
      <c r="A55" s="157"/>
      <c r="B55" s="158"/>
      <c r="C55" s="158"/>
      <c r="D55" s="158"/>
      <c r="E55" s="158"/>
      <c r="F55" s="158"/>
      <c r="G55" s="158"/>
      <c r="H55" s="157"/>
      <c r="I55" s="157"/>
    </row>
    <row r="56" spans="1:9" ht="21.75" customHeight="1">
      <c r="A56" s="157"/>
      <c r="B56" s="158"/>
      <c r="C56" s="158"/>
      <c r="D56" s="158"/>
      <c r="E56" s="158"/>
      <c r="F56" s="158"/>
      <c r="G56" s="158"/>
      <c r="H56" s="157"/>
      <c r="I56" s="157"/>
    </row>
    <row r="57" spans="1:9" ht="21.75" customHeight="1">
      <c r="A57" s="157"/>
      <c r="B57" s="158"/>
      <c r="C57" s="158"/>
      <c r="D57" s="158"/>
      <c r="E57" s="158"/>
      <c r="F57" s="158"/>
      <c r="G57" s="158"/>
      <c r="H57" s="157"/>
      <c r="I57" s="157"/>
    </row>
    <row r="58" spans="1:9" ht="21.75" customHeight="1">
      <c r="A58" s="157"/>
      <c r="B58" s="158"/>
      <c r="C58" s="158"/>
      <c r="D58" s="158"/>
      <c r="E58" s="158"/>
      <c r="F58" s="158"/>
      <c r="G58" s="158"/>
      <c r="H58" s="157"/>
      <c r="I58" s="157"/>
    </row>
    <row r="59" spans="1:9" ht="21.75" customHeight="1">
      <c r="A59" s="157"/>
      <c r="B59" s="158"/>
      <c r="C59" s="158"/>
      <c r="D59" s="158"/>
      <c r="E59" s="158"/>
      <c r="F59" s="158"/>
      <c r="G59" s="158"/>
      <c r="H59" s="157"/>
      <c r="I59" s="157"/>
    </row>
    <row r="60" spans="1:9" ht="21.75" customHeight="1">
      <c r="A60" s="157"/>
      <c r="B60" s="158"/>
      <c r="C60" s="158"/>
      <c r="D60" s="158"/>
      <c r="E60" s="158"/>
      <c r="F60" s="158"/>
      <c r="G60" s="158"/>
      <c r="H60" s="157"/>
      <c r="I60" s="157"/>
    </row>
    <row r="61" spans="1:9" ht="21.75" customHeight="1">
      <c r="A61" s="157"/>
      <c r="B61" s="158"/>
      <c r="C61" s="158"/>
      <c r="D61" s="158"/>
      <c r="E61" s="158"/>
      <c r="F61" s="158"/>
      <c r="G61" s="158"/>
      <c r="H61" s="157"/>
      <c r="I61" s="157"/>
    </row>
    <row r="62" spans="1:9" ht="21.75" customHeight="1">
      <c r="A62" s="157"/>
      <c r="B62" s="158"/>
      <c r="C62" s="158"/>
      <c r="D62" s="158"/>
      <c r="E62" s="158"/>
      <c r="F62" s="158"/>
      <c r="G62" s="158"/>
      <c r="H62" s="157"/>
      <c r="I62" s="157"/>
    </row>
    <row r="63" spans="1:9" ht="21.75" customHeight="1">
      <c r="A63" s="157"/>
      <c r="B63" s="158"/>
      <c r="C63" s="158"/>
      <c r="D63" s="158"/>
      <c r="E63" s="158"/>
      <c r="F63" s="158"/>
      <c r="G63" s="158"/>
      <c r="H63" s="157"/>
      <c r="I63" s="157"/>
    </row>
    <row r="64" spans="1:9" ht="21.75" customHeight="1">
      <c r="A64" s="157"/>
      <c r="B64" s="158"/>
      <c r="C64" s="158"/>
      <c r="D64" s="158"/>
      <c r="E64" s="158"/>
      <c r="F64" s="158"/>
      <c r="G64" s="158"/>
      <c r="H64" s="157"/>
      <c r="I64" s="157"/>
    </row>
    <row r="65" spans="1:9" ht="21.75" customHeight="1">
      <c r="A65" s="157"/>
      <c r="B65" s="158"/>
      <c r="C65" s="158"/>
      <c r="D65" s="158"/>
      <c r="E65" s="158"/>
      <c r="F65" s="158"/>
      <c r="G65" s="158"/>
      <c r="H65" s="157"/>
      <c r="I65" s="157"/>
    </row>
    <row r="66" spans="1:9" ht="21.75" customHeight="1">
      <c r="A66" s="157"/>
      <c r="B66" s="158"/>
      <c r="C66" s="158"/>
      <c r="D66" s="158"/>
      <c r="E66" s="158"/>
      <c r="F66" s="158"/>
      <c r="G66" s="158"/>
      <c r="H66" s="157"/>
      <c r="I66" s="157"/>
    </row>
    <row r="67" spans="1:9" ht="21.75" customHeight="1">
      <c r="A67" s="157"/>
      <c r="B67" s="158"/>
      <c r="C67" s="158"/>
      <c r="D67" s="158"/>
      <c r="E67" s="158"/>
      <c r="F67" s="158"/>
      <c r="G67" s="158"/>
      <c r="H67" s="157"/>
      <c r="I67" s="157"/>
    </row>
    <row r="68" spans="1:9" ht="21.75" customHeight="1">
      <c r="A68" s="157"/>
      <c r="B68" s="158"/>
      <c r="C68" s="158"/>
      <c r="D68" s="158"/>
      <c r="E68" s="158"/>
      <c r="F68" s="158"/>
      <c r="G68" s="158"/>
      <c r="H68" s="157"/>
      <c r="I68" s="157"/>
    </row>
    <row r="69" spans="1:9" ht="21.75" customHeight="1">
      <c r="A69" s="157"/>
      <c r="B69" s="158"/>
      <c r="C69" s="158"/>
      <c r="D69" s="158"/>
      <c r="E69" s="158"/>
      <c r="F69" s="158"/>
      <c r="G69" s="158"/>
      <c r="H69" s="157"/>
      <c r="I69" s="157"/>
    </row>
    <row r="70" spans="1:9" ht="21.75" customHeight="1">
      <c r="A70" s="157"/>
      <c r="B70" s="158"/>
      <c r="C70" s="158"/>
      <c r="D70" s="158"/>
      <c r="E70" s="158"/>
      <c r="F70" s="158"/>
      <c r="G70" s="158"/>
      <c r="H70" s="157"/>
      <c r="I70" s="157"/>
    </row>
    <row r="71" spans="1:9" ht="21.75" customHeight="1">
      <c r="A71" s="157"/>
      <c r="B71" s="158"/>
      <c r="C71" s="158"/>
      <c r="D71" s="158"/>
      <c r="E71" s="158"/>
      <c r="F71" s="158"/>
      <c r="G71" s="158"/>
      <c r="H71" s="157"/>
      <c r="I71" s="157"/>
    </row>
    <row r="72" spans="1:9" ht="21.75" customHeight="1">
      <c r="A72" s="157"/>
      <c r="B72" s="158"/>
      <c r="C72" s="158"/>
      <c r="D72" s="158"/>
      <c r="E72" s="158"/>
      <c r="F72" s="158"/>
      <c r="G72" s="158"/>
      <c r="H72" s="157"/>
      <c r="I72" s="157"/>
    </row>
    <row r="73" spans="1:9" ht="21.75" customHeight="1">
      <c r="A73" s="157"/>
      <c r="B73" s="158"/>
      <c r="C73" s="158"/>
      <c r="D73" s="158"/>
      <c r="E73" s="158"/>
      <c r="F73" s="158"/>
      <c r="G73" s="158"/>
      <c r="H73" s="157"/>
      <c r="I73" s="157"/>
    </row>
    <row r="74" spans="1:9" ht="21.75" customHeight="1">
      <c r="A74" s="157"/>
      <c r="B74" s="158"/>
      <c r="C74" s="158"/>
      <c r="D74" s="158"/>
      <c r="E74" s="158"/>
      <c r="F74" s="158"/>
      <c r="G74" s="158"/>
      <c r="H74" s="157"/>
      <c r="I74" s="157"/>
    </row>
    <row r="75" spans="1:9" ht="21.75" customHeight="1">
      <c r="A75" s="157"/>
      <c r="B75" s="158"/>
      <c r="C75" s="158"/>
      <c r="D75" s="158"/>
      <c r="E75" s="158"/>
      <c r="F75" s="158"/>
      <c r="G75" s="158"/>
      <c r="H75" s="157"/>
      <c r="I75" s="157"/>
    </row>
    <row r="76" spans="1:9" ht="21.75" customHeight="1">
      <c r="A76" s="157"/>
      <c r="B76" s="158"/>
      <c r="C76" s="158"/>
      <c r="D76" s="158"/>
      <c r="E76" s="158"/>
      <c r="F76" s="158"/>
      <c r="G76" s="158"/>
      <c r="H76" s="157"/>
      <c r="I76" s="157"/>
    </row>
    <row r="77" spans="1:9" ht="21.75" customHeight="1">
      <c r="A77" s="157"/>
      <c r="B77" s="158"/>
      <c r="C77" s="158"/>
      <c r="D77" s="158"/>
      <c r="E77" s="158"/>
      <c r="F77" s="158"/>
      <c r="G77" s="158"/>
      <c r="H77" s="157"/>
      <c r="I77" s="157"/>
    </row>
    <row r="78" spans="1:9" ht="21.75" customHeight="1">
      <c r="A78" s="157"/>
      <c r="B78" s="158"/>
      <c r="C78" s="158"/>
      <c r="D78" s="158"/>
      <c r="E78" s="158"/>
      <c r="F78" s="158"/>
      <c r="G78" s="158"/>
      <c r="H78" s="157"/>
      <c r="I78" s="157"/>
    </row>
    <row r="79" spans="1:9" ht="21.75" customHeight="1">
      <c r="A79" s="157"/>
      <c r="B79" s="158"/>
      <c r="C79" s="158"/>
      <c r="D79" s="158"/>
      <c r="E79" s="158"/>
      <c r="F79" s="158"/>
      <c r="G79" s="158"/>
      <c r="H79" s="157"/>
      <c r="I79" s="157"/>
    </row>
    <row r="80" spans="1:9" ht="21.75" customHeight="1">
      <c r="A80" s="157"/>
      <c r="B80" s="158"/>
      <c r="C80" s="158"/>
      <c r="D80" s="158"/>
      <c r="E80" s="158"/>
      <c r="F80" s="158"/>
      <c r="G80" s="158"/>
      <c r="H80" s="157"/>
      <c r="I80" s="157"/>
    </row>
    <row r="81" spans="1:9" ht="21.75" customHeight="1">
      <c r="A81" s="157"/>
      <c r="B81" s="158"/>
      <c r="C81" s="158"/>
      <c r="D81" s="158"/>
      <c r="E81" s="158"/>
      <c r="F81" s="158"/>
      <c r="G81" s="158"/>
      <c r="H81" s="157"/>
      <c r="I81" s="157"/>
    </row>
    <row r="82" spans="1:9" ht="21.75" customHeight="1">
      <c r="A82" s="157"/>
      <c r="B82" s="158"/>
      <c r="C82" s="158"/>
      <c r="D82" s="158"/>
      <c r="E82" s="158"/>
      <c r="F82" s="158"/>
      <c r="G82" s="158"/>
      <c r="H82" s="157"/>
      <c r="I82" s="157"/>
    </row>
    <row r="83" spans="1:9" ht="21.75" customHeight="1">
      <c r="A83" s="157"/>
      <c r="B83" s="158"/>
      <c r="C83" s="158"/>
      <c r="D83" s="158"/>
      <c r="E83" s="158"/>
      <c r="F83" s="158"/>
      <c r="G83" s="158"/>
      <c r="H83" s="157"/>
      <c r="I83" s="157"/>
    </row>
    <row r="84" spans="1:9" ht="21.75" customHeight="1">
      <c r="A84" s="157"/>
      <c r="B84" s="158"/>
      <c r="C84" s="158"/>
      <c r="D84" s="158"/>
      <c r="E84" s="158"/>
      <c r="F84" s="158"/>
      <c r="G84" s="158"/>
      <c r="H84" s="157"/>
      <c r="I84" s="157"/>
    </row>
    <row r="85" spans="1:9" ht="21.75" customHeight="1">
      <c r="A85" s="157"/>
      <c r="B85" s="158"/>
      <c r="C85" s="158"/>
      <c r="D85" s="158"/>
      <c r="E85" s="158"/>
      <c r="F85" s="158"/>
      <c r="G85" s="158"/>
      <c r="H85" s="157"/>
      <c r="I85" s="157"/>
    </row>
    <row r="86" spans="1:9" ht="21.75" customHeight="1">
      <c r="A86" s="157"/>
      <c r="B86" s="158"/>
      <c r="C86" s="158"/>
      <c r="D86" s="158"/>
      <c r="E86" s="158"/>
      <c r="F86" s="158"/>
      <c r="G86" s="158"/>
      <c r="H86" s="157"/>
      <c r="I86" s="157"/>
    </row>
    <row r="87" spans="1:9" ht="21.75" customHeight="1">
      <c r="A87" s="157"/>
      <c r="B87" s="158"/>
      <c r="C87" s="158"/>
      <c r="D87" s="158"/>
      <c r="E87" s="158"/>
      <c r="F87" s="158"/>
      <c r="G87" s="158"/>
      <c r="H87" s="157"/>
      <c r="I87" s="157"/>
    </row>
    <row r="88" spans="1:9" ht="21.75" customHeight="1">
      <c r="A88" s="157"/>
      <c r="B88" s="158"/>
      <c r="C88" s="158"/>
      <c r="D88" s="158"/>
      <c r="E88" s="158"/>
      <c r="F88" s="158"/>
      <c r="G88" s="158"/>
      <c r="H88" s="157"/>
      <c r="I88" s="157"/>
    </row>
    <row r="89" spans="1:9" ht="21.75" customHeight="1">
      <c r="A89" s="157"/>
      <c r="B89" s="158"/>
      <c r="C89" s="158"/>
      <c r="D89" s="158"/>
      <c r="E89" s="158"/>
      <c r="F89" s="158"/>
      <c r="G89" s="158"/>
      <c r="H89" s="157"/>
      <c r="I89" s="157"/>
    </row>
    <row r="90" spans="1:9" ht="21.75" customHeight="1">
      <c r="A90" s="157"/>
      <c r="B90" s="158"/>
      <c r="C90" s="158"/>
      <c r="D90" s="158"/>
      <c r="E90" s="158"/>
      <c r="F90" s="158"/>
      <c r="G90" s="158"/>
      <c r="H90" s="157"/>
      <c r="I90" s="157"/>
    </row>
    <row r="91" spans="1:9" ht="21.75" customHeight="1">
      <c r="A91" s="157"/>
      <c r="B91" s="158"/>
      <c r="C91" s="158"/>
      <c r="D91" s="158"/>
      <c r="E91" s="158"/>
      <c r="F91" s="158"/>
      <c r="G91" s="158"/>
      <c r="H91" s="157"/>
      <c r="I91" s="157"/>
    </row>
    <row r="92" spans="1:9" ht="21.75" customHeight="1">
      <c r="A92" s="157"/>
      <c r="B92" s="158"/>
      <c r="C92" s="158"/>
      <c r="D92" s="158"/>
      <c r="E92" s="158"/>
      <c r="F92" s="158"/>
      <c r="G92" s="158"/>
      <c r="H92" s="157"/>
      <c r="I92" s="157"/>
    </row>
    <row r="93" spans="1:9" ht="21.75" customHeight="1">
      <c r="A93" s="157"/>
      <c r="B93" s="158"/>
      <c r="C93" s="158"/>
      <c r="D93" s="158"/>
      <c r="E93" s="158"/>
      <c r="F93" s="158"/>
      <c r="G93" s="158"/>
      <c r="H93" s="157"/>
      <c r="I93" s="157"/>
    </row>
    <row r="94" spans="1:9" ht="21.75" customHeight="1">
      <c r="A94" s="157"/>
      <c r="B94" s="158"/>
      <c r="C94" s="158"/>
      <c r="D94" s="158"/>
      <c r="E94" s="158"/>
      <c r="F94" s="158"/>
      <c r="G94" s="158"/>
      <c r="H94" s="157"/>
      <c r="I94" s="157"/>
    </row>
    <row r="95" spans="1:9" ht="21.75" customHeight="1">
      <c r="A95" s="157"/>
      <c r="B95" s="158"/>
      <c r="C95" s="158"/>
      <c r="D95" s="158"/>
      <c r="E95" s="158"/>
      <c r="F95" s="158"/>
      <c r="G95" s="158"/>
      <c r="H95" s="157"/>
      <c r="I95" s="157"/>
    </row>
    <row r="96" spans="1:9" ht="21.75" customHeight="1">
      <c r="A96" s="157"/>
      <c r="B96" s="158"/>
      <c r="C96" s="158"/>
      <c r="D96" s="158"/>
      <c r="E96" s="158"/>
      <c r="F96" s="158"/>
      <c r="G96" s="158"/>
      <c r="H96" s="157"/>
      <c r="I96" s="157"/>
    </row>
    <row r="97" spans="1:9" ht="21.75" customHeight="1">
      <c r="A97" s="157"/>
      <c r="B97" s="158"/>
      <c r="C97" s="158"/>
      <c r="D97" s="158"/>
      <c r="E97" s="158"/>
      <c r="F97" s="158"/>
      <c r="G97" s="158"/>
      <c r="H97" s="157"/>
      <c r="I97" s="157"/>
    </row>
    <row r="98" spans="1:9" ht="21.75" customHeight="1">
      <c r="A98" s="157"/>
      <c r="B98" s="158"/>
      <c r="C98" s="158"/>
      <c r="D98" s="158"/>
      <c r="E98" s="158"/>
      <c r="F98" s="158"/>
      <c r="G98" s="158"/>
      <c r="H98" s="157"/>
      <c r="I98" s="157"/>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T58"/>
  <sheetViews>
    <sheetView showGridLines="0" view="pageBreakPreview" topLeftCell="A28" zoomScale="60" zoomScaleNormal="80" workbookViewId="0"/>
  </sheetViews>
  <sheetFormatPr defaultColWidth="9" defaultRowHeight="14.4"/>
  <cols>
    <col min="1" max="1" width="3.5" style="21" bestFit="1" customWidth="1"/>
    <col min="2" max="7" width="7.5" style="22" customWidth="1"/>
    <col min="8" max="8" width="7.5" style="21" customWidth="1"/>
    <col min="9" max="9" width="5" style="21" customWidth="1"/>
    <col min="10" max="10" width="8.69921875" style="21" customWidth="1"/>
    <col min="11" max="15" width="7.5" style="21" customWidth="1"/>
    <col min="16" max="16" width="4.69921875" style="21" customWidth="1"/>
    <col min="17" max="17" width="12.19921875" style="21" customWidth="1"/>
    <col min="18" max="18" width="12.69921875" style="21" customWidth="1"/>
    <col min="19" max="19" width="7.09765625" style="21" bestFit="1" customWidth="1"/>
    <col min="20" max="16384" width="9" style="21"/>
  </cols>
  <sheetData>
    <row r="1" spans="1:20" ht="21" customHeight="1">
      <c r="B1" s="209" t="s">
        <v>693</v>
      </c>
      <c r="C1" s="209"/>
      <c r="D1" s="209"/>
      <c r="E1" s="209"/>
      <c r="F1" s="209"/>
      <c r="G1" s="209"/>
      <c r="H1" s="210"/>
      <c r="I1" s="210"/>
      <c r="J1" s="210"/>
      <c r="K1" s="210"/>
      <c r="L1" s="210"/>
      <c r="M1" s="210"/>
      <c r="N1" s="210"/>
      <c r="O1" s="210"/>
      <c r="P1" s="210"/>
      <c r="R1" s="200" t="s">
        <v>59</v>
      </c>
      <c r="S1" s="200"/>
    </row>
    <row r="2" spans="1:20" ht="21" customHeight="1">
      <c r="O2" s="23" t="s">
        <v>60</v>
      </c>
      <c r="R2" s="200"/>
      <c r="S2" s="200"/>
    </row>
    <row r="3" spans="1:20" ht="21" customHeight="1" thickBot="1">
      <c r="B3" s="24" t="s">
        <v>61</v>
      </c>
      <c r="G3" s="21"/>
      <c r="I3" s="25"/>
      <c r="J3" s="25"/>
      <c r="K3" s="25"/>
      <c r="N3" s="213" t="s">
        <v>62</v>
      </c>
      <c r="O3" s="213"/>
      <c r="R3" s="200"/>
      <c r="S3" s="200"/>
    </row>
    <row r="4" spans="1:20" ht="21" customHeight="1">
      <c r="B4" s="21"/>
      <c r="C4" s="21"/>
      <c r="D4" s="21"/>
      <c r="E4" s="21"/>
      <c r="F4" s="21"/>
      <c r="G4" s="21"/>
      <c r="H4" s="26"/>
      <c r="N4" s="216"/>
      <c r="O4" s="217"/>
      <c r="R4" s="200"/>
      <c r="S4" s="200"/>
    </row>
    <row r="5" spans="1:20" ht="21" customHeight="1" thickBot="1">
      <c r="B5" s="21"/>
      <c r="C5" s="21"/>
      <c r="D5" s="21"/>
      <c r="E5" s="21"/>
      <c r="F5" s="21"/>
      <c r="G5" s="21"/>
      <c r="H5" s="26"/>
      <c r="N5" s="218"/>
      <c r="O5" s="219"/>
      <c r="R5" s="200"/>
      <c r="S5" s="200"/>
    </row>
    <row r="6" spans="1:20" ht="21" customHeight="1">
      <c r="B6" s="21"/>
      <c r="C6" s="21"/>
      <c r="D6" s="21"/>
      <c r="E6" s="21"/>
      <c r="F6" s="21"/>
      <c r="G6" s="21"/>
      <c r="R6" s="200"/>
      <c r="S6" s="200"/>
    </row>
    <row r="7" spans="1:20" ht="21" customHeight="1">
      <c r="B7" s="21"/>
      <c r="C7" s="21"/>
      <c r="D7" s="21"/>
      <c r="E7" s="21"/>
      <c r="F7" s="21"/>
      <c r="G7" s="21"/>
      <c r="H7" s="27" t="s">
        <v>63</v>
      </c>
      <c r="J7" s="28" t="s">
        <v>64</v>
      </c>
      <c r="K7" s="29"/>
      <c r="R7" s="200"/>
      <c r="S7" s="200"/>
    </row>
    <row r="8" spans="1:20" ht="21" customHeight="1" thickBot="1">
      <c r="B8" s="21"/>
      <c r="C8" s="21"/>
      <c r="D8" s="21"/>
      <c r="E8" s="21"/>
      <c r="F8" s="21"/>
      <c r="G8" s="21"/>
      <c r="R8" s="200"/>
      <c r="S8" s="200"/>
    </row>
    <row r="9" spans="1:20" ht="26.25" customHeight="1">
      <c r="B9" s="77" t="s">
        <v>65</v>
      </c>
      <c r="C9" s="208" t="str">
        <f>IF(N4="","",VLOOKUP($N$4,学校情報!$A:$G,7,FALSE))</f>
        <v/>
      </c>
      <c r="D9" s="208"/>
      <c r="E9" s="208"/>
      <c r="F9" s="208"/>
      <c r="G9" s="208"/>
      <c r="H9" s="208"/>
      <c r="I9" s="208"/>
      <c r="J9" s="78" t="s">
        <v>66</v>
      </c>
      <c r="K9" s="203" t="str">
        <f>IF($N$4="","",VLOOKUP($N$4,学校情報!$A:$G,5,FALSE))</f>
        <v/>
      </c>
      <c r="L9" s="204"/>
      <c r="M9" s="204"/>
      <c r="N9" s="204"/>
      <c r="O9" s="205"/>
      <c r="R9" s="200"/>
      <c r="S9" s="200"/>
    </row>
    <row r="10" spans="1:20" ht="21" customHeight="1">
      <c r="B10" s="214" t="s">
        <v>67</v>
      </c>
      <c r="C10" s="189"/>
      <c r="D10" s="190"/>
      <c r="E10" s="190"/>
      <c r="F10" s="190"/>
      <c r="G10" s="190"/>
      <c r="H10" s="191"/>
      <c r="I10" s="211" t="s">
        <v>68</v>
      </c>
      <c r="J10" s="220" t="s">
        <v>69</v>
      </c>
      <c r="K10" s="189"/>
      <c r="L10" s="190"/>
      <c r="M10" s="190"/>
      <c r="N10" s="190"/>
      <c r="O10" s="201"/>
      <c r="R10" s="200"/>
      <c r="S10" s="200"/>
    </row>
    <row r="11" spans="1:20" ht="21" customHeight="1" thickBot="1">
      <c r="B11" s="215"/>
      <c r="C11" s="192"/>
      <c r="D11" s="193"/>
      <c r="E11" s="193"/>
      <c r="F11" s="193"/>
      <c r="G11" s="193"/>
      <c r="H11" s="194"/>
      <c r="I11" s="212"/>
      <c r="J11" s="221"/>
      <c r="K11" s="192"/>
      <c r="L11" s="193"/>
      <c r="M11" s="193"/>
      <c r="N11" s="193"/>
      <c r="O11" s="202"/>
      <c r="R11" s="200"/>
      <c r="S11" s="200"/>
    </row>
    <row r="12" spans="1:20" ht="6.75" customHeight="1" thickBot="1">
      <c r="R12" s="30"/>
    </row>
    <row r="13" spans="1:20" ht="23.25" customHeight="1">
      <c r="A13" s="233" t="s">
        <v>71</v>
      </c>
      <c r="B13" s="234" t="s">
        <v>656</v>
      </c>
      <c r="C13" s="226" t="s">
        <v>73</v>
      </c>
      <c r="D13" s="227"/>
      <c r="E13" s="226" t="s">
        <v>74</v>
      </c>
      <c r="F13" s="227"/>
      <c r="G13" s="226" t="s">
        <v>75</v>
      </c>
      <c r="H13" s="227"/>
      <c r="I13" s="231" t="s">
        <v>76</v>
      </c>
      <c r="J13" s="197" t="s">
        <v>696</v>
      </c>
      <c r="K13" s="224" t="s">
        <v>77</v>
      </c>
      <c r="L13" s="225"/>
      <c r="M13" s="225"/>
      <c r="N13" s="228" t="s">
        <v>78</v>
      </c>
      <c r="O13" s="230" t="s">
        <v>79</v>
      </c>
      <c r="P13" s="222" t="s">
        <v>80</v>
      </c>
      <c r="Q13" s="206" t="s">
        <v>81</v>
      </c>
      <c r="R13" s="199"/>
      <c r="S13" s="30" t="str">
        <f>IF((COUNTIF($N$15:$N$44,"○")/6)&gt;1,"リレーエントリーが不正です","")&amp;IF((COUNTIF($O$15:$O$44,"○")/6)&gt;1,"リレーエントリーが不正です","")</f>
        <v/>
      </c>
    </row>
    <row r="14" spans="1:20" ht="23.25" customHeight="1" thickBot="1">
      <c r="A14" s="233"/>
      <c r="B14" s="235"/>
      <c r="C14" s="31" t="s">
        <v>82</v>
      </c>
      <c r="D14" s="32" t="s">
        <v>83</v>
      </c>
      <c r="E14" s="31" t="s">
        <v>82</v>
      </c>
      <c r="F14" s="32" t="s">
        <v>83</v>
      </c>
      <c r="G14" s="31" t="s">
        <v>82</v>
      </c>
      <c r="H14" s="32" t="s">
        <v>83</v>
      </c>
      <c r="I14" s="232"/>
      <c r="J14" s="198"/>
      <c r="K14" s="121">
        <v>1</v>
      </c>
      <c r="L14" s="124">
        <v>2</v>
      </c>
      <c r="M14" s="123">
        <v>3</v>
      </c>
      <c r="N14" s="229"/>
      <c r="O14" s="207"/>
      <c r="P14" s="223"/>
      <c r="Q14" s="207"/>
      <c r="R14" s="199"/>
      <c r="S14" s="30"/>
    </row>
    <row r="15" spans="1:20" ht="18.75" customHeight="1">
      <c r="A15" s="21">
        <v>1</v>
      </c>
      <c r="B15" s="33"/>
      <c r="C15" s="116" t="str">
        <f>IF(B15="","",VLOOKUP($B15,登録データ!$A:$I,2,FALSE))</f>
        <v/>
      </c>
      <c r="D15" s="37" t="str">
        <f>IF(B15="","",VLOOKUP($B15,登録データ!$A:$I,3,FALSE))</f>
        <v/>
      </c>
      <c r="E15" s="116" t="str">
        <f>IF(C15="","",VLOOKUP($B15,登録データ!$A:$I,4,FALSE))</f>
        <v/>
      </c>
      <c r="F15" s="37" t="str">
        <f>IF(E15="","",VLOOKUP($B15,登録データ!$A:$I,5,FALSE))</f>
        <v/>
      </c>
      <c r="G15" s="36" t="str">
        <f>IF(E15="","",VLOOKUP($B15,登録データ!$A:$I,6,FALSE))</f>
        <v/>
      </c>
      <c r="H15" s="35" t="str">
        <f>IF(G15="","",VLOOKUP($B15,登録データ!$A:$I,7,FALSE))</f>
        <v/>
      </c>
      <c r="I15" s="34" t="str">
        <f>IF(G15="","",VLOOKUP($B15,登録データ!$A:$I,9,FALSE))</f>
        <v/>
      </c>
      <c r="J15" s="163" t="str">
        <f>IF(H15="","",VLOOKUP($B15,登録データ!$A:$I,8,FALSE))</f>
        <v/>
      </c>
      <c r="K15" s="116"/>
      <c r="L15" s="125"/>
      <c r="M15" s="45"/>
      <c r="N15" s="36"/>
      <c r="O15" s="174"/>
      <c r="P15" s="168" t="str">
        <f t="shared" ref="P15:P44" si="0">IF(C15="","",$N$4)</f>
        <v/>
      </c>
      <c r="Q15" s="39" t="str">
        <f>IF(P15="","",VLOOKUP(P15,学校情報!A:G,2,FALSE))</f>
        <v/>
      </c>
      <c r="R15" s="107"/>
      <c r="S15" s="40" t="s">
        <v>84</v>
      </c>
      <c r="T15" s="40" t="s">
        <v>85</v>
      </c>
    </row>
    <row r="16" spans="1:20" ht="18.75" customHeight="1">
      <c r="A16" s="21">
        <v>2</v>
      </c>
      <c r="B16" s="41"/>
      <c r="C16" s="117" t="str">
        <f>IF(B16="","",VLOOKUP($B16,登録データ!$A:$I,2,FALSE))</f>
        <v/>
      </c>
      <c r="D16" s="45" t="str">
        <f>IF(B16="","",VLOOKUP($B16,登録データ!$A:$I,3,FALSE))</f>
        <v/>
      </c>
      <c r="E16" s="84" t="str">
        <f>IF(C16="","",VLOOKUP($B16,登録データ!$A:$I,4,FALSE))</f>
        <v/>
      </c>
      <c r="F16" s="45" t="str">
        <f>IF(E16="","",VLOOKUP($B16,登録データ!$A:$I,5,FALSE))</f>
        <v/>
      </c>
      <c r="G16" s="44" t="str">
        <f>IF(E16="","",VLOOKUP($B16,登録データ!$A:$I,6,FALSE))</f>
        <v/>
      </c>
      <c r="H16" s="43" t="str">
        <f>IF(G16="","",VLOOKUP($B16,登録データ!$A:$I,7,FALSE))</f>
        <v/>
      </c>
      <c r="I16" s="42" t="str">
        <f>IF(G16="","",VLOOKUP($B16,登録データ!$A:$I,9,FALSE))</f>
        <v/>
      </c>
      <c r="J16" s="164" t="str">
        <f>IF(H16="","",VLOOKUP($B16,登録データ!$A:$I,8,FALSE))</f>
        <v/>
      </c>
      <c r="K16" s="117"/>
      <c r="L16" s="125"/>
      <c r="M16" s="45"/>
      <c r="N16" s="44"/>
      <c r="O16" s="175"/>
      <c r="P16" s="169" t="str">
        <f t="shared" si="0"/>
        <v/>
      </c>
      <c r="Q16" s="47" t="str">
        <f>IF(P16="","",VLOOKUP(P16,学校情報!A:G,2,FALSE))</f>
        <v/>
      </c>
      <c r="R16" s="107"/>
      <c r="S16" s="2" t="s">
        <v>86</v>
      </c>
      <c r="T16" s="48">
        <f>COUNTIF($K$15:$M$44,S16)</f>
        <v>0</v>
      </c>
    </row>
    <row r="17" spans="1:20" ht="18.75" customHeight="1">
      <c r="A17" s="21">
        <v>3</v>
      </c>
      <c r="B17" s="41"/>
      <c r="C17" s="117" t="str">
        <f>IF(B17="","",VLOOKUP($B17,登録データ!$A:$I,2,FALSE))</f>
        <v/>
      </c>
      <c r="D17" s="45" t="str">
        <f>IF(B17="","",VLOOKUP($B17,登録データ!$A:$I,3,FALSE))</f>
        <v/>
      </c>
      <c r="E17" s="84" t="str">
        <f>IF(C17="","",VLOOKUP($B17,登録データ!$A:$I,4,FALSE))</f>
        <v/>
      </c>
      <c r="F17" s="45" t="str">
        <f>IF(E17="","",VLOOKUP($B17,登録データ!$A:$I,5,FALSE))</f>
        <v/>
      </c>
      <c r="G17" s="44" t="str">
        <f>IF(E17="","",VLOOKUP($B17,登録データ!$A:$I,6,FALSE))</f>
        <v/>
      </c>
      <c r="H17" s="43" t="str">
        <f>IF(G17="","",VLOOKUP($B17,登録データ!$A:$I,7,FALSE))</f>
        <v/>
      </c>
      <c r="I17" s="42" t="str">
        <f>IF(G17="","",VLOOKUP($B17,登録データ!$A:$I,9,FALSE))</f>
        <v/>
      </c>
      <c r="J17" s="164" t="str">
        <f>IF(H17="","",VLOOKUP($B17,登録データ!$A:$I,8,FALSE))</f>
        <v/>
      </c>
      <c r="K17" s="117"/>
      <c r="L17" s="125"/>
      <c r="M17" s="45"/>
      <c r="N17" s="44"/>
      <c r="O17" s="175"/>
      <c r="P17" s="169" t="str">
        <f t="shared" si="0"/>
        <v/>
      </c>
      <c r="Q17" s="47" t="str">
        <f>IF(P17="","",VLOOKUP(P17,学校情報!A:G,2,FALSE))</f>
        <v/>
      </c>
      <c r="R17" s="107"/>
      <c r="S17" s="2" t="s">
        <v>87</v>
      </c>
      <c r="T17" s="48">
        <f t="shared" ref="T17:T34" si="1">COUNTIF($K$15:$M$44,S17)</f>
        <v>0</v>
      </c>
    </row>
    <row r="18" spans="1:20" ht="18.75" customHeight="1">
      <c r="A18" s="21">
        <v>4</v>
      </c>
      <c r="B18" s="41"/>
      <c r="C18" s="117" t="str">
        <f>IF(B18="","",VLOOKUP($B18,登録データ!$A:$I,2,FALSE))</f>
        <v/>
      </c>
      <c r="D18" s="45" t="str">
        <f>IF(B18="","",VLOOKUP($B18,登録データ!$A:$I,3,FALSE))</f>
        <v/>
      </c>
      <c r="E18" s="84" t="str">
        <f>IF(C18="","",VLOOKUP($B18,登録データ!$A:$I,4,FALSE))</f>
        <v/>
      </c>
      <c r="F18" s="45" t="str">
        <f>IF(E18="","",VLOOKUP($B18,登録データ!$A:$I,5,FALSE))</f>
        <v/>
      </c>
      <c r="G18" s="44" t="str">
        <f>IF(E18="","",VLOOKUP($B18,登録データ!$A:$I,6,FALSE))</f>
        <v/>
      </c>
      <c r="H18" s="43" t="str">
        <f>IF(G18="","",VLOOKUP($B18,登録データ!$A:$I,7,FALSE))</f>
        <v/>
      </c>
      <c r="I18" s="42" t="str">
        <f>IF(G18="","",VLOOKUP($B18,登録データ!$A:$I,9,FALSE))</f>
        <v/>
      </c>
      <c r="J18" s="164" t="str">
        <f>IF(H18="","",VLOOKUP($B18,登録データ!$A:$I,8,FALSE))</f>
        <v/>
      </c>
      <c r="K18" s="117"/>
      <c r="L18" s="125"/>
      <c r="M18" s="45"/>
      <c r="N18" s="44"/>
      <c r="O18" s="175"/>
      <c r="P18" s="169" t="str">
        <f t="shared" si="0"/>
        <v/>
      </c>
      <c r="Q18" s="47" t="str">
        <f>IF(P18="","",VLOOKUP(P18,学校情報!A:G,2,FALSE))</f>
        <v/>
      </c>
      <c r="R18" s="107"/>
      <c r="S18" s="2" t="s">
        <v>88</v>
      </c>
      <c r="T18" s="48">
        <f t="shared" si="1"/>
        <v>0</v>
      </c>
    </row>
    <row r="19" spans="1:20" ht="18.75" customHeight="1">
      <c r="A19" s="21">
        <v>5</v>
      </c>
      <c r="B19" s="49"/>
      <c r="C19" s="118" t="str">
        <f>IF(B19="","",VLOOKUP($B19,登録データ!$A:$I,2,FALSE))</f>
        <v/>
      </c>
      <c r="D19" s="53" t="str">
        <f>IF(B19="","",VLOOKUP($B19,登録データ!$A:$I,3,FALSE))</f>
        <v/>
      </c>
      <c r="E19" s="86" t="str">
        <f>IF(C19="","",VLOOKUP($B19,登録データ!$A:$I,4,FALSE))</f>
        <v/>
      </c>
      <c r="F19" s="53" t="str">
        <f>IF(E19="","",VLOOKUP($B19,登録データ!$A:$I,5,FALSE))</f>
        <v/>
      </c>
      <c r="G19" s="52" t="str">
        <f>IF(E19="","",VLOOKUP($B19,登録データ!$A:$I,6,FALSE))</f>
        <v/>
      </c>
      <c r="H19" s="51" t="str">
        <f>IF(G19="","",VLOOKUP($B19,登録データ!$A:$I,7,FALSE))</f>
        <v/>
      </c>
      <c r="I19" s="50" t="str">
        <f>IF(G19="","",VLOOKUP($B19,登録データ!$A:$I,9,FALSE))</f>
        <v/>
      </c>
      <c r="J19" s="165" t="str">
        <f>IF(H19="","",VLOOKUP($B19,登録データ!$A:$I,8,FALSE))</f>
        <v/>
      </c>
      <c r="K19" s="118"/>
      <c r="L19" s="126"/>
      <c r="M19" s="53"/>
      <c r="N19" s="52"/>
      <c r="O19" s="176"/>
      <c r="P19" s="170" t="str">
        <f t="shared" si="0"/>
        <v/>
      </c>
      <c r="Q19" s="55" t="str">
        <f>IF(P19="","",VLOOKUP(P19,学校情報!A:G,2,FALSE))</f>
        <v/>
      </c>
      <c r="R19" s="107"/>
      <c r="S19" s="2" t="s">
        <v>89</v>
      </c>
      <c r="T19" s="48">
        <f t="shared" si="1"/>
        <v>0</v>
      </c>
    </row>
    <row r="20" spans="1:20" ht="18.75" customHeight="1">
      <c r="A20" s="21">
        <v>6</v>
      </c>
      <c r="B20" s="56"/>
      <c r="C20" s="119" t="str">
        <f>IF(B20="","",VLOOKUP($B20,登録データ!$A:$I,2,FALSE))</f>
        <v/>
      </c>
      <c r="D20" s="83" t="str">
        <f>IF(B20="","",VLOOKUP($B20,登録データ!$A:$I,3,FALSE))</f>
        <v/>
      </c>
      <c r="E20" s="82" t="str">
        <f>IF(C20="","",VLOOKUP($B20,登録データ!$A:$I,4,FALSE))</f>
        <v/>
      </c>
      <c r="F20" s="83" t="str">
        <f>IF(E20="","",VLOOKUP($B20,登録データ!$A:$I,5,FALSE))</f>
        <v/>
      </c>
      <c r="G20" s="59" t="str">
        <f>IF(E20="","",VLOOKUP($B20,登録データ!$A:$I,6,FALSE))</f>
        <v/>
      </c>
      <c r="H20" s="58" t="str">
        <f>IF(G20="","",VLOOKUP($B20,登録データ!$A:$I,7,FALSE))</f>
        <v/>
      </c>
      <c r="I20" s="57" t="str">
        <f>IF(G20="","",VLOOKUP($B20,登録データ!$A:$I,9,FALSE))</f>
        <v/>
      </c>
      <c r="J20" s="166" t="str">
        <f>IF(H20="","",VLOOKUP($B20,登録データ!$A:$I,8,FALSE))</f>
        <v/>
      </c>
      <c r="K20" s="122"/>
      <c r="L20" s="127"/>
      <c r="M20" s="61"/>
      <c r="N20" s="60"/>
      <c r="O20" s="177"/>
      <c r="P20" s="171" t="str">
        <f t="shared" si="0"/>
        <v/>
      </c>
      <c r="Q20" s="63" t="str">
        <f>IF(P20="","",VLOOKUP(P20,学校情報!A:G,2,FALSE))</f>
        <v/>
      </c>
      <c r="R20" s="107"/>
      <c r="S20" s="2" t="s">
        <v>90</v>
      </c>
      <c r="T20" s="48">
        <f t="shared" si="1"/>
        <v>0</v>
      </c>
    </row>
    <row r="21" spans="1:20" ht="18.75" customHeight="1">
      <c r="A21" s="21">
        <v>7</v>
      </c>
      <c r="B21" s="41"/>
      <c r="C21" s="117" t="str">
        <f>IF(B21="","",VLOOKUP($B21,登録データ!$A:$I,2,FALSE))</f>
        <v/>
      </c>
      <c r="D21" s="45" t="str">
        <f>IF(B21="","",VLOOKUP($B21,登録データ!$A:$I,3,FALSE))</f>
        <v/>
      </c>
      <c r="E21" s="84" t="str">
        <f>IF(C21="","",VLOOKUP($B21,登録データ!$A:$I,4,FALSE))</f>
        <v/>
      </c>
      <c r="F21" s="45" t="str">
        <f>IF(E21="","",VLOOKUP($B21,登録データ!$A:$I,5,FALSE))</f>
        <v/>
      </c>
      <c r="G21" s="44" t="str">
        <f>IF(E21="","",VLOOKUP($B21,登録データ!$A:$I,6,FALSE))</f>
        <v/>
      </c>
      <c r="H21" s="43" t="str">
        <f>IF(G21="","",VLOOKUP($B21,登録データ!$A:$I,7,FALSE))</f>
        <v/>
      </c>
      <c r="I21" s="42" t="str">
        <f>IF(G21="","",VLOOKUP($B21,登録データ!$A:$I,9,FALSE))</f>
        <v/>
      </c>
      <c r="J21" s="164" t="str">
        <f>IF(H21="","",VLOOKUP($B21,登録データ!$A:$I,8,FALSE))</f>
        <v/>
      </c>
      <c r="K21" s="117"/>
      <c r="L21" s="125"/>
      <c r="M21" s="45"/>
      <c r="N21" s="44"/>
      <c r="O21" s="175"/>
      <c r="P21" s="169" t="str">
        <f t="shared" si="0"/>
        <v/>
      </c>
      <c r="Q21" s="47" t="str">
        <f>IF(P21="","",VLOOKUP(P21,学校情報!A:G,2,FALSE))</f>
        <v/>
      </c>
      <c r="R21" s="107"/>
      <c r="S21" s="2" t="s">
        <v>91</v>
      </c>
      <c r="T21" s="48">
        <f t="shared" si="1"/>
        <v>0</v>
      </c>
    </row>
    <row r="22" spans="1:20" ht="18.75" customHeight="1">
      <c r="A22" s="21">
        <v>8</v>
      </c>
      <c r="B22" s="41"/>
      <c r="C22" s="117" t="str">
        <f>IF(B22="","",VLOOKUP($B22,登録データ!$A:$I,2,FALSE))</f>
        <v/>
      </c>
      <c r="D22" s="45" t="str">
        <f>IF(B22="","",VLOOKUP($B22,登録データ!$A:$I,3,FALSE))</f>
        <v/>
      </c>
      <c r="E22" s="84" t="str">
        <f>IF(C22="","",VLOOKUP($B22,登録データ!$A:$I,4,FALSE))</f>
        <v/>
      </c>
      <c r="F22" s="45" t="str">
        <f>IF(E22="","",VLOOKUP($B22,登録データ!$A:$I,5,FALSE))</f>
        <v/>
      </c>
      <c r="G22" s="44" t="str">
        <f>IF(E22="","",VLOOKUP($B22,登録データ!$A:$I,6,FALSE))</f>
        <v/>
      </c>
      <c r="H22" s="43" t="str">
        <f>IF(G22="","",VLOOKUP($B22,登録データ!$A:$I,7,FALSE))</f>
        <v/>
      </c>
      <c r="I22" s="42" t="str">
        <f>IF(G22="","",VLOOKUP($B22,登録データ!$A:$I,9,FALSE))</f>
        <v/>
      </c>
      <c r="J22" s="164" t="str">
        <f>IF(H22="","",VLOOKUP($B22,登録データ!$A:$I,8,FALSE))</f>
        <v/>
      </c>
      <c r="K22" s="117"/>
      <c r="L22" s="125"/>
      <c r="M22" s="45"/>
      <c r="N22" s="44"/>
      <c r="O22" s="175"/>
      <c r="P22" s="169" t="str">
        <f t="shared" si="0"/>
        <v/>
      </c>
      <c r="Q22" s="47" t="str">
        <f>IF(P22="","",VLOOKUP(P22,学校情報!A:G,2,FALSE))</f>
        <v/>
      </c>
      <c r="R22" s="107"/>
      <c r="S22" s="2" t="s">
        <v>92</v>
      </c>
      <c r="T22" s="48">
        <f t="shared" si="1"/>
        <v>0</v>
      </c>
    </row>
    <row r="23" spans="1:20" ht="18.75" customHeight="1">
      <c r="A23" s="21">
        <v>9</v>
      </c>
      <c r="B23" s="41"/>
      <c r="C23" s="117" t="str">
        <f>IF(B23="","",VLOOKUP($B23,登録データ!$A:$I,2,FALSE))</f>
        <v/>
      </c>
      <c r="D23" s="45" t="str">
        <f>IF(B23="","",VLOOKUP($B23,登録データ!$A:$I,3,FALSE))</f>
        <v/>
      </c>
      <c r="E23" s="84" t="str">
        <f>IF(C23="","",VLOOKUP($B23,登録データ!$A:$I,4,FALSE))</f>
        <v/>
      </c>
      <c r="F23" s="45" t="str">
        <f>IF(E23="","",VLOOKUP($B23,登録データ!$A:$I,5,FALSE))</f>
        <v/>
      </c>
      <c r="G23" s="44" t="str">
        <f>IF(E23="","",VLOOKUP($B23,登録データ!$A:$I,6,FALSE))</f>
        <v/>
      </c>
      <c r="H23" s="43" t="str">
        <f>IF(G23="","",VLOOKUP($B23,登録データ!$A:$I,7,FALSE))</f>
        <v/>
      </c>
      <c r="I23" s="42" t="str">
        <f>IF(G23="","",VLOOKUP($B23,登録データ!$A:$I,9,FALSE))</f>
        <v/>
      </c>
      <c r="J23" s="164" t="str">
        <f>IF(H23="","",VLOOKUP($B23,登録データ!$A:$I,8,FALSE))</f>
        <v/>
      </c>
      <c r="K23" s="117"/>
      <c r="L23" s="125"/>
      <c r="M23" s="45"/>
      <c r="N23" s="44"/>
      <c r="O23" s="175"/>
      <c r="P23" s="169" t="str">
        <f t="shared" si="0"/>
        <v/>
      </c>
      <c r="Q23" s="47" t="str">
        <f>IF(P23="","",VLOOKUP(P23,学校情報!A:G,2,FALSE))</f>
        <v/>
      </c>
      <c r="R23" s="107"/>
      <c r="S23" s="2" t="s">
        <v>93</v>
      </c>
      <c r="T23" s="48">
        <f t="shared" si="1"/>
        <v>0</v>
      </c>
    </row>
    <row r="24" spans="1:20" ht="18.75" customHeight="1">
      <c r="A24" s="21">
        <v>10</v>
      </c>
      <c r="B24" s="49"/>
      <c r="C24" s="118" t="str">
        <f>IF(B24="","",VLOOKUP($B24,登録データ!$A:$I,2,FALSE))</f>
        <v/>
      </c>
      <c r="D24" s="53" t="str">
        <f>IF(B24="","",VLOOKUP($B24,登録データ!$A:$I,3,FALSE))</f>
        <v/>
      </c>
      <c r="E24" s="86" t="str">
        <f>IF(C24="","",VLOOKUP($B24,登録データ!$A:$I,4,FALSE))</f>
        <v/>
      </c>
      <c r="F24" s="53" t="str">
        <f>IF(E24="","",VLOOKUP($B24,登録データ!$A:$I,5,FALSE))</f>
        <v/>
      </c>
      <c r="G24" s="52" t="str">
        <f>IF(E24="","",VLOOKUP($B24,登録データ!$A:$I,6,FALSE))</f>
        <v/>
      </c>
      <c r="H24" s="51" t="str">
        <f>IF(G24="","",VLOOKUP($B24,登録データ!$A:$I,7,FALSE))</f>
        <v/>
      </c>
      <c r="I24" s="50" t="str">
        <f>IF(G24="","",VLOOKUP($B24,登録データ!$A:$I,9,FALSE))</f>
        <v/>
      </c>
      <c r="J24" s="165" t="str">
        <f>IF(H24="","",VLOOKUP($B24,登録データ!$A:$I,8,FALSE))</f>
        <v/>
      </c>
      <c r="K24" s="118"/>
      <c r="L24" s="126"/>
      <c r="M24" s="53"/>
      <c r="N24" s="52"/>
      <c r="O24" s="176"/>
      <c r="P24" s="170" t="str">
        <f t="shared" si="0"/>
        <v/>
      </c>
      <c r="Q24" s="55" t="str">
        <f>IF(P24="","",VLOOKUP(P24,学校情報!A:G,2,FALSE))</f>
        <v/>
      </c>
      <c r="R24" s="107"/>
      <c r="S24" s="2" t="s">
        <v>94</v>
      </c>
      <c r="T24" s="48">
        <f t="shared" si="1"/>
        <v>0</v>
      </c>
    </row>
    <row r="25" spans="1:20" ht="18.75" customHeight="1">
      <c r="A25" s="21">
        <v>11</v>
      </c>
      <c r="B25" s="56"/>
      <c r="C25" s="119" t="str">
        <f>IF(B25="","",VLOOKUP($B25,登録データ!$A:$I,2,FALSE))</f>
        <v/>
      </c>
      <c r="D25" s="83" t="str">
        <f>IF(B25="","",VLOOKUP($B25,登録データ!$A:$I,3,FALSE))</f>
        <v/>
      </c>
      <c r="E25" s="82" t="str">
        <f>IF(C25="","",VLOOKUP($B25,登録データ!$A:$I,4,FALSE))</f>
        <v/>
      </c>
      <c r="F25" s="83" t="str">
        <f>IF(E25="","",VLOOKUP($B25,登録データ!$A:$I,5,FALSE))</f>
        <v/>
      </c>
      <c r="G25" s="59" t="str">
        <f>IF(E25="","",VLOOKUP($B25,登録データ!$A:$I,6,FALSE))</f>
        <v/>
      </c>
      <c r="H25" s="58" t="str">
        <f>IF(G25="","",VLOOKUP($B25,登録データ!$A:$I,7,FALSE))</f>
        <v/>
      </c>
      <c r="I25" s="57" t="str">
        <f>IF(G25="","",VLOOKUP($B25,登録データ!$A:$I,9,FALSE))</f>
        <v/>
      </c>
      <c r="J25" s="166" t="str">
        <f>IF(H25="","",VLOOKUP($B25,登録データ!$A:$I,8,FALSE))</f>
        <v/>
      </c>
      <c r="K25" s="122"/>
      <c r="L25" s="127"/>
      <c r="M25" s="61"/>
      <c r="N25" s="60"/>
      <c r="O25" s="177"/>
      <c r="P25" s="171" t="str">
        <f t="shared" si="0"/>
        <v/>
      </c>
      <c r="Q25" s="63" t="str">
        <f>IF(P25="","",VLOOKUP(P25,学校情報!A:G,2,FALSE))</f>
        <v/>
      </c>
      <c r="R25" s="107"/>
      <c r="S25" s="2" t="s">
        <v>95</v>
      </c>
      <c r="T25" s="48">
        <f t="shared" si="1"/>
        <v>0</v>
      </c>
    </row>
    <row r="26" spans="1:20" ht="18.75" customHeight="1">
      <c r="A26" s="21">
        <v>12</v>
      </c>
      <c r="B26" s="41"/>
      <c r="C26" s="117" t="str">
        <f>IF(B26="","",VLOOKUP($B26,登録データ!$A:$I,2,FALSE))</f>
        <v/>
      </c>
      <c r="D26" s="45" t="str">
        <f>IF(B26="","",VLOOKUP($B26,登録データ!$A:$I,3,FALSE))</f>
        <v/>
      </c>
      <c r="E26" s="84" t="str">
        <f>IF(C26="","",VLOOKUP($B26,登録データ!$A:$I,4,FALSE))</f>
        <v/>
      </c>
      <c r="F26" s="45" t="str">
        <f>IF(E26="","",VLOOKUP($B26,登録データ!$A:$I,5,FALSE))</f>
        <v/>
      </c>
      <c r="G26" s="44" t="str">
        <f>IF(E26="","",VLOOKUP($B26,登録データ!$A:$I,6,FALSE))</f>
        <v/>
      </c>
      <c r="H26" s="43" t="str">
        <f>IF(G26="","",VLOOKUP($B26,登録データ!$A:$I,7,FALSE))</f>
        <v/>
      </c>
      <c r="I26" s="42" t="str">
        <f>IF(G26="","",VLOOKUP($B26,登録データ!$A:$I,9,FALSE))</f>
        <v/>
      </c>
      <c r="J26" s="164" t="str">
        <f>IF(H26="","",VLOOKUP($B26,登録データ!$A:$I,8,FALSE))</f>
        <v/>
      </c>
      <c r="K26" s="117"/>
      <c r="L26" s="125"/>
      <c r="M26" s="45"/>
      <c r="N26" s="44"/>
      <c r="O26" s="175"/>
      <c r="P26" s="169" t="str">
        <f t="shared" si="0"/>
        <v/>
      </c>
      <c r="Q26" s="47" t="str">
        <f>IF(P26="","",VLOOKUP(P26,学校情報!A:G,2,FALSE))</f>
        <v/>
      </c>
      <c r="R26" s="107"/>
      <c r="S26" s="2" t="s">
        <v>96</v>
      </c>
      <c r="T26" s="48">
        <f t="shared" si="1"/>
        <v>0</v>
      </c>
    </row>
    <row r="27" spans="1:20" ht="18.75" customHeight="1">
      <c r="A27" s="21">
        <v>13</v>
      </c>
      <c r="B27" s="41"/>
      <c r="C27" s="117" t="str">
        <f>IF(B27="","",VLOOKUP($B27,登録データ!$A:$I,2,FALSE))</f>
        <v/>
      </c>
      <c r="D27" s="45" t="str">
        <f>IF(B27="","",VLOOKUP($B27,登録データ!$A:$I,3,FALSE))</f>
        <v/>
      </c>
      <c r="E27" s="84" t="str">
        <f>IF(C27="","",VLOOKUP($B27,登録データ!$A:$I,4,FALSE))</f>
        <v/>
      </c>
      <c r="F27" s="45" t="str">
        <f>IF(E27="","",VLOOKUP($B27,登録データ!$A:$I,5,FALSE))</f>
        <v/>
      </c>
      <c r="G27" s="44" t="str">
        <f>IF(E27="","",VLOOKUP($B27,登録データ!$A:$I,6,FALSE))</f>
        <v/>
      </c>
      <c r="H27" s="43" t="str">
        <f>IF(G27="","",VLOOKUP($B27,登録データ!$A:$I,7,FALSE))</f>
        <v/>
      </c>
      <c r="I27" s="42" t="str">
        <f>IF(G27="","",VLOOKUP($B27,登録データ!$A:$I,9,FALSE))</f>
        <v/>
      </c>
      <c r="J27" s="164" t="str">
        <f>IF(H27="","",VLOOKUP($B27,登録データ!$A:$I,8,FALSE))</f>
        <v/>
      </c>
      <c r="K27" s="117"/>
      <c r="L27" s="125"/>
      <c r="M27" s="45"/>
      <c r="N27" s="44"/>
      <c r="O27" s="175"/>
      <c r="P27" s="169" t="str">
        <f t="shared" si="0"/>
        <v/>
      </c>
      <c r="Q27" s="47" t="str">
        <f>IF(P27="","",VLOOKUP(P27,学校情報!A:G,2,FALSE))</f>
        <v/>
      </c>
      <c r="R27" s="107"/>
      <c r="S27" s="2" t="s">
        <v>97</v>
      </c>
      <c r="T27" s="48">
        <f t="shared" si="1"/>
        <v>0</v>
      </c>
    </row>
    <row r="28" spans="1:20" ht="18.75" customHeight="1">
      <c r="A28" s="21">
        <v>14</v>
      </c>
      <c r="B28" s="41"/>
      <c r="C28" s="117" t="str">
        <f>IF(B28="","",VLOOKUP($B28,登録データ!$A:$I,2,FALSE))</f>
        <v/>
      </c>
      <c r="D28" s="45" t="str">
        <f>IF(B28="","",VLOOKUP($B28,登録データ!$A:$I,3,FALSE))</f>
        <v/>
      </c>
      <c r="E28" s="84" t="str">
        <f>IF(C28="","",VLOOKUP($B28,登録データ!$A:$I,4,FALSE))</f>
        <v/>
      </c>
      <c r="F28" s="45" t="str">
        <f>IF(E28="","",VLOOKUP($B28,登録データ!$A:$I,5,FALSE))</f>
        <v/>
      </c>
      <c r="G28" s="44" t="str">
        <f>IF(E28="","",VLOOKUP($B28,登録データ!$A:$I,6,FALSE))</f>
        <v/>
      </c>
      <c r="H28" s="43" t="str">
        <f>IF(G28="","",VLOOKUP($B28,登録データ!$A:$I,7,FALSE))</f>
        <v/>
      </c>
      <c r="I28" s="42" t="str">
        <f>IF(G28="","",VLOOKUP($B28,登録データ!$A:$I,9,FALSE))</f>
        <v/>
      </c>
      <c r="J28" s="164" t="str">
        <f>IF(H28="","",VLOOKUP($B28,登録データ!$A:$I,8,FALSE))</f>
        <v/>
      </c>
      <c r="K28" s="117"/>
      <c r="L28" s="125"/>
      <c r="M28" s="45"/>
      <c r="N28" s="44"/>
      <c r="O28" s="175"/>
      <c r="P28" s="169" t="str">
        <f t="shared" si="0"/>
        <v/>
      </c>
      <c r="Q28" s="47" t="str">
        <f>IF(P28="","",VLOOKUP(P28,学校情報!A:G,2,FALSE))</f>
        <v/>
      </c>
      <c r="R28" s="107"/>
      <c r="S28" s="2" t="s">
        <v>98</v>
      </c>
      <c r="T28" s="48">
        <f t="shared" si="1"/>
        <v>0</v>
      </c>
    </row>
    <row r="29" spans="1:20" ht="18.75" customHeight="1">
      <c r="A29" s="21">
        <v>15</v>
      </c>
      <c r="B29" s="49"/>
      <c r="C29" s="118" t="str">
        <f>IF(B29="","",VLOOKUP($B29,登録データ!$A:$I,2,FALSE))</f>
        <v/>
      </c>
      <c r="D29" s="53" t="str">
        <f>IF(B29="","",VLOOKUP($B29,登録データ!$A:$I,3,FALSE))</f>
        <v/>
      </c>
      <c r="E29" s="86" t="str">
        <f>IF(C29="","",VLOOKUP($B29,登録データ!$A:$I,4,FALSE))</f>
        <v/>
      </c>
      <c r="F29" s="53" t="str">
        <f>IF(E29="","",VLOOKUP($B29,登録データ!$A:$I,5,FALSE))</f>
        <v/>
      </c>
      <c r="G29" s="52" t="str">
        <f>IF(E29="","",VLOOKUP($B29,登録データ!$A:$I,6,FALSE))</f>
        <v/>
      </c>
      <c r="H29" s="51" t="str">
        <f>IF(G29="","",VLOOKUP($B29,登録データ!$A:$I,7,FALSE))</f>
        <v/>
      </c>
      <c r="I29" s="50" t="str">
        <f>IF(G29="","",VLOOKUP($B29,登録データ!$A:$I,9,FALSE))</f>
        <v/>
      </c>
      <c r="J29" s="165" t="str">
        <f>IF(H29="","",VLOOKUP($B29,登録データ!$A:$I,8,FALSE))</f>
        <v/>
      </c>
      <c r="K29" s="118"/>
      <c r="L29" s="126"/>
      <c r="M29" s="53"/>
      <c r="N29" s="52"/>
      <c r="O29" s="176"/>
      <c r="P29" s="170" t="str">
        <f t="shared" si="0"/>
        <v/>
      </c>
      <c r="Q29" s="55" t="str">
        <f>IF(P29="","",VLOOKUP(P29,学校情報!A:G,2,FALSE))</f>
        <v/>
      </c>
      <c r="R29" s="107"/>
      <c r="S29" s="2" t="s">
        <v>99</v>
      </c>
      <c r="T29" s="48">
        <f t="shared" si="1"/>
        <v>0</v>
      </c>
    </row>
    <row r="30" spans="1:20" ht="18.75" customHeight="1">
      <c r="A30" s="21">
        <v>16</v>
      </c>
      <c r="B30" s="56"/>
      <c r="C30" s="119" t="str">
        <f>IF(B30="","",VLOOKUP($B30,登録データ!$A:$I,2,FALSE))</f>
        <v/>
      </c>
      <c r="D30" s="83" t="str">
        <f>IF(B30="","",VLOOKUP($B30,登録データ!$A:$I,3,FALSE))</f>
        <v/>
      </c>
      <c r="E30" s="82" t="str">
        <f>IF(C30="","",VLOOKUP($B30,登録データ!$A:$I,4,FALSE))</f>
        <v/>
      </c>
      <c r="F30" s="83" t="str">
        <f>IF(E30="","",VLOOKUP($B30,登録データ!$A:$I,5,FALSE))</f>
        <v/>
      </c>
      <c r="G30" s="59" t="str">
        <f>IF(E30="","",VLOOKUP($B30,登録データ!$A:$I,6,FALSE))</f>
        <v/>
      </c>
      <c r="H30" s="58" t="str">
        <f>IF(G30="","",VLOOKUP($B30,登録データ!$A:$I,7,FALSE))</f>
        <v/>
      </c>
      <c r="I30" s="57" t="str">
        <f>IF(G30="","",VLOOKUP($B30,登録データ!$A:$I,9,FALSE))</f>
        <v/>
      </c>
      <c r="J30" s="166" t="str">
        <f>IF(H30="","",VLOOKUP($B30,登録データ!$A:$I,8,FALSE))</f>
        <v/>
      </c>
      <c r="K30" s="122"/>
      <c r="L30" s="127"/>
      <c r="M30" s="61"/>
      <c r="N30" s="60"/>
      <c r="O30" s="177"/>
      <c r="P30" s="172" t="str">
        <f t="shared" si="0"/>
        <v/>
      </c>
      <c r="Q30" s="63" t="str">
        <f>IF(P30="","",VLOOKUP(P30,学校情報!A:G,2,FALSE))</f>
        <v/>
      </c>
      <c r="R30" s="107"/>
      <c r="S30" s="2" t="s">
        <v>100</v>
      </c>
      <c r="T30" s="48">
        <f t="shared" si="1"/>
        <v>0</v>
      </c>
    </row>
    <row r="31" spans="1:20" ht="18.75" customHeight="1">
      <c r="A31" s="21">
        <v>17</v>
      </c>
      <c r="B31" s="41"/>
      <c r="C31" s="117" t="str">
        <f>IF(B31="","",VLOOKUP($B31,登録データ!$A:$I,2,FALSE))</f>
        <v/>
      </c>
      <c r="D31" s="45" t="str">
        <f>IF(B31="","",VLOOKUP($B31,登録データ!$A:$I,3,FALSE))</f>
        <v/>
      </c>
      <c r="E31" s="84" t="str">
        <f>IF(C31="","",VLOOKUP($B31,登録データ!$A:$I,4,FALSE))</f>
        <v/>
      </c>
      <c r="F31" s="45" t="str">
        <f>IF(E31="","",VLOOKUP($B31,登録データ!$A:$I,5,FALSE))</f>
        <v/>
      </c>
      <c r="G31" s="44" t="str">
        <f>IF(E31="","",VLOOKUP($B31,登録データ!$A:$I,6,FALSE))</f>
        <v/>
      </c>
      <c r="H31" s="43" t="str">
        <f>IF(G31="","",VLOOKUP($B31,登録データ!$A:$I,7,FALSE))</f>
        <v/>
      </c>
      <c r="I31" s="42" t="str">
        <f>IF(G31="","",VLOOKUP($B31,登録データ!$A:$I,9,FALSE))</f>
        <v/>
      </c>
      <c r="J31" s="164" t="str">
        <f>IF(H31="","",VLOOKUP($B31,登録データ!$A:$I,8,FALSE))</f>
        <v/>
      </c>
      <c r="K31" s="117"/>
      <c r="L31" s="125"/>
      <c r="M31" s="45"/>
      <c r="N31" s="44"/>
      <c r="O31" s="175"/>
      <c r="P31" s="169" t="str">
        <f t="shared" si="0"/>
        <v/>
      </c>
      <c r="Q31" s="47" t="str">
        <f>IF(P31="","",VLOOKUP(P31,学校情報!A:G,2,FALSE))</f>
        <v/>
      </c>
      <c r="R31" s="107"/>
      <c r="S31" s="2" t="s">
        <v>101</v>
      </c>
      <c r="T31" s="48">
        <f t="shared" si="1"/>
        <v>0</v>
      </c>
    </row>
    <row r="32" spans="1:20" ht="18.75" customHeight="1">
      <c r="A32" s="21">
        <v>18</v>
      </c>
      <c r="B32" s="41"/>
      <c r="C32" s="117" t="str">
        <f>IF(B32="","",VLOOKUP($B32,登録データ!$A:$I,2,FALSE))</f>
        <v/>
      </c>
      <c r="D32" s="45" t="str">
        <f>IF(B32="","",VLOOKUP($B32,登録データ!$A:$I,3,FALSE))</f>
        <v/>
      </c>
      <c r="E32" s="84" t="str">
        <f>IF(C32="","",VLOOKUP($B32,登録データ!$A:$I,4,FALSE))</f>
        <v/>
      </c>
      <c r="F32" s="45" t="str">
        <f>IF(E32="","",VLOOKUP($B32,登録データ!$A:$I,5,FALSE))</f>
        <v/>
      </c>
      <c r="G32" s="44" t="str">
        <f>IF(E32="","",VLOOKUP($B32,登録データ!$A:$I,6,FALSE))</f>
        <v/>
      </c>
      <c r="H32" s="43" t="str">
        <f>IF(G32="","",VLOOKUP($B32,登録データ!$A:$I,7,FALSE))</f>
        <v/>
      </c>
      <c r="I32" s="42" t="str">
        <f>IF(G32="","",VLOOKUP($B32,登録データ!$A:$I,9,FALSE))</f>
        <v/>
      </c>
      <c r="J32" s="164" t="str">
        <f>IF(H32="","",VLOOKUP($B32,登録データ!$A:$I,8,FALSE))</f>
        <v/>
      </c>
      <c r="K32" s="117"/>
      <c r="L32" s="125"/>
      <c r="M32" s="45"/>
      <c r="N32" s="44"/>
      <c r="O32" s="175"/>
      <c r="P32" s="169" t="str">
        <f t="shared" si="0"/>
        <v/>
      </c>
      <c r="Q32" s="47" t="str">
        <f>IF(P32="","",VLOOKUP(P32,学校情報!A:G,2,FALSE))</f>
        <v/>
      </c>
      <c r="R32" s="107"/>
      <c r="S32" s="2" t="s">
        <v>102</v>
      </c>
      <c r="T32" s="48">
        <f t="shared" si="1"/>
        <v>0</v>
      </c>
    </row>
    <row r="33" spans="1:20" ht="18.75" customHeight="1">
      <c r="A33" s="21">
        <v>19</v>
      </c>
      <c r="B33" s="41"/>
      <c r="C33" s="117" t="str">
        <f>IF(B33="","",VLOOKUP($B33,登録データ!$A:$I,2,FALSE))</f>
        <v/>
      </c>
      <c r="D33" s="45" t="str">
        <f>IF(B33="","",VLOOKUP($B33,登録データ!$A:$I,3,FALSE))</f>
        <v/>
      </c>
      <c r="E33" s="84" t="str">
        <f>IF(C33="","",VLOOKUP($B33,登録データ!$A:$I,4,FALSE))</f>
        <v/>
      </c>
      <c r="F33" s="45" t="str">
        <f>IF(E33="","",VLOOKUP($B33,登録データ!$A:$I,5,FALSE))</f>
        <v/>
      </c>
      <c r="G33" s="44" t="str">
        <f>IF(E33="","",VLOOKUP($B33,登録データ!$A:$I,6,FALSE))</f>
        <v/>
      </c>
      <c r="H33" s="43" t="str">
        <f>IF(G33="","",VLOOKUP($B33,登録データ!$A:$I,7,FALSE))</f>
        <v/>
      </c>
      <c r="I33" s="42" t="str">
        <f>IF(G33="","",VLOOKUP($B33,登録データ!$A:$I,9,FALSE))</f>
        <v/>
      </c>
      <c r="J33" s="164" t="str">
        <f>IF(H33="","",VLOOKUP($B33,登録データ!$A:$I,8,FALSE))</f>
        <v/>
      </c>
      <c r="K33" s="117"/>
      <c r="L33" s="125"/>
      <c r="M33" s="45"/>
      <c r="N33" s="44"/>
      <c r="O33" s="175"/>
      <c r="P33" s="169" t="str">
        <f t="shared" si="0"/>
        <v/>
      </c>
      <c r="Q33" s="47" t="str">
        <f>IF(P33="","",VLOOKUP(P33,学校情報!A:G,2,FALSE))</f>
        <v/>
      </c>
      <c r="R33" s="107"/>
      <c r="S33" s="2" t="s">
        <v>103</v>
      </c>
      <c r="T33" s="48">
        <f t="shared" si="1"/>
        <v>0</v>
      </c>
    </row>
    <row r="34" spans="1:20" ht="18.75" customHeight="1">
      <c r="A34" s="21">
        <v>20</v>
      </c>
      <c r="B34" s="49"/>
      <c r="C34" s="118" t="str">
        <f>IF(B34="","",VLOOKUP($B34,登録データ!$A:$I,2,FALSE))</f>
        <v/>
      </c>
      <c r="D34" s="53" t="str">
        <f>IF(B34="","",VLOOKUP($B34,登録データ!$A:$I,3,FALSE))</f>
        <v/>
      </c>
      <c r="E34" s="86" t="str">
        <f>IF(C34="","",VLOOKUP($B34,登録データ!$A:$I,4,FALSE))</f>
        <v/>
      </c>
      <c r="F34" s="53" t="str">
        <f>IF(E34="","",VLOOKUP($B34,登録データ!$A:$I,5,FALSE))</f>
        <v/>
      </c>
      <c r="G34" s="52" t="str">
        <f>IF(E34="","",VLOOKUP($B34,登録データ!$A:$I,6,FALSE))</f>
        <v/>
      </c>
      <c r="H34" s="51" t="str">
        <f>IF(G34="","",VLOOKUP($B34,登録データ!$A:$I,7,FALSE))</f>
        <v/>
      </c>
      <c r="I34" s="50" t="str">
        <f>IF(G34="","",VLOOKUP($B34,登録データ!$A:$I,9,FALSE))</f>
        <v/>
      </c>
      <c r="J34" s="165" t="str">
        <f>IF(H34="","",VLOOKUP($B34,登録データ!$A:$I,8,FALSE))</f>
        <v/>
      </c>
      <c r="K34" s="118"/>
      <c r="L34" s="126"/>
      <c r="M34" s="53"/>
      <c r="N34" s="52"/>
      <c r="O34" s="176"/>
      <c r="P34" s="170" t="str">
        <f t="shared" si="0"/>
        <v/>
      </c>
      <c r="Q34" s="55" t="str">
        <f>IF(P34="","",VLOOKUP(P34,学校情報!A:G,2,FALSE))</f>
        <v/>
      </c>
      <c r="R34" s="107"/>
      <c r="S34" s="2" t="s">
        <v>104</v>
      </c>
      <c r="T34" s="48">
        <f t="shared" si="1"/>
        <v>0</v>
      </c>
    </row>
    <row r="35" spans="1:20" ht="18.75" customHeight="1">
      <c r="A35" s="21">
        <v>21</v>
      </c>
      <c r="B35" s="56"/>
      <c r="C35" s="119" t="str">
        <f>IF(B35="","",VLOOKUP($B35,登録データ!$A:$I,2,FALSE))</f>
        <v/>
      </c>
      <c r="D35" s="83" t="str">
        <f>IF(B35="","",VLOOKUP($B35,登録データ!$A:$I,3,FALSE))</f>
        <v/>
      </c>
      <c r="E35" s="82" t="str">
        <f>IF(C35="","",VLOOKUP($B35,登録データ!$A:$I,4,FALSE))</f>
        <v/>
      </c>
      <c r="F35" s="83" t="str">
        <f>IF(E35="","",VLOOKUP($B35,登録データ!$A:$I,5,FALSE))</f>
        <v/>
      </c>
      <c r="G35" s="59" t="str">
        <f>IF(E35="","",VLOOKUP($B35,登録データ!$A:$I,6,FALSE))</f>
        <v/>
      </c>
      <c r="H35" s="58" t="str">
        <f>IF(G35="","",VLOOKUP($B35,登録データ!$A:$I,7,FALSE))</f>
        <v/>
      </c>
      <c r="I35" s="57" t="str">
        <f>IF(G35="","",VLOOKUP($B35,登録データ!$A:$I,9,FALSE))</f>
        <v/>
      </c>
      <c r="J35" s="166" t="str">
        <f>IF(H35="","",VLOOKUP($B35,登録データ!$A:$I,8,FALSE))</f>
        <v/>
      </c>
      <c r="K35" s="122"/>
      <c r="L35" s="127"/>
      <c r="M35" s="61"/>
      <c r="N35" s="60"/>
      <c r="O35" s="177"/>
      <c r="P35" s="171" t="str">
        <f t="shared" si="0"/>
        <v/>
      </c>
      <c r="Q35" s="63" t="str">
        <f>IF(P35="","",VLOOKUP(P35,学校情報!A:G,2,FALSE))</f>
        <v/>
      </c>
      <c r="R35" s="107"/>
      <c r="S35" s="20" t="s">
        <v>105</v>
      </c>
      <c r="T35" s="48">
        <f>COUNTIF($K$15:$M$44,S35)</f>
        <v>0</v>
      </c>
    </row>
    <row r="36" spans="1:20" ht="18.75" customHeight="1">
      <c r="A36" s="21">
        <v>22</v>
      </c>
      <c r="B36" s="41"/>
      <c r="C36" s="117" t="str">
        <f>IF(B36="","",VLOOKUP($B36,登録データ!$A:$I,2,FALSE))</f>
        <v/>
      </c>
      <c r="D36" s="45" t="str">
        <f>IF(B36="","",VLOOKUP($B36,登録データ!$A:$I,3,FALSE))</f>
        <v/>
      </c>
      <c r="E36" s="84" t="str">
        <f>IF(C36="","",VLOOKUP($B36,登録データ!$A:$I,4,FALSE))</f>
        <v/>
      </c>
      <c r="F36" s="45" t="str">
        <f>IF(E36="","",VLOOKUP($B36,登録データ!$A:$I,5,FALSE))</f>
        <v/>
      </c>
      <c r="G36" s="44" t="str">
        <f>IF(E36="","",VLOOKUP($B36,登録データ!$A:$I,6,FALSE))</f>
        <v/>
      </c>
      <c r="H36" s="43" t="str">
        <f>IF(G36="","",VLOOKUP($B36,登録データ!$A:$I,7,FALSE))</f>
        <v/>
      </c>
      <c r="I36" s="42" t="str">
        <f>IF(G36="","",VLOOKUP($B36,登録データ!$A:$I,9,FALSE))</f>
        <v/>
      </c>
      <c r="J36" s="164" t="str">
        <f>IF(H36="","",VLOOKUP($B36,登録データ!$A:$I,8,FALSE))</f>
        <v/>
      </c>
      <c r="K36" s="117"/>
      <c r="L36" s="125"/>
      <c r="M36" s="45"/>
      <c r="N36" s="44"/>
      <c r="O36" s="175"/>
      <c r="P36" s="169" t="str">
        <f t="shared" si="0"/>
        <v/>
      </c>
      <c r="Q36" s="47" t="str">
        <f>IF(P36="","",VLOOKUP(P36,学校情報!A:G,2,FALSE))</f>
        <v/>
      </c>
      <c r="R36" s="107"/>
      <c r="S36" s="20" t="s">
        <v>106</v>
      </c>
      <c r="T36" s="48">
        <f>COUNTIF($K$15:$M$44,S36)</f>
        <v>0</v>
      </c>
    </row>
    <row r="37" spans="1:20" ht="18.75" customHeight="1">
      <c r="A37" s="21">
        <v>23</v>
      </c>
      <c r="B37" s="41"/>
      <c r="C37" s="117" t="str">
        <f>IF(B37="","",VLOOKUP($B37,登録データ!$A:$I,2,FALSE))</f>
        <v/>
      </c>
      <c r="D37" s="45" t="str">
        <f>IF(B37="","",VLOOKUP($B37,登録データ!$A:$I,3,FALSE))</f>
        <v/>
      </c>
      <c r="E37" s="84" t="str">
        <f>IF(C37="","",VLOOKUP($B37,登録データ!$A:$I,4,FALSE))</f>
        <v/>
      </c>
      <c r="F37" s="45" t="str">
        <f>IF(E37="","",VLOOKUP($B37,登録データ!$A:$I,5,FALSE))</f>
        <v/>
      </c>
      <c r="G37" s="44" t="str">
        <f>IF(E37="","",VLOOKUP($B37,登録データ!$A:$I,6,FALSE))</f>
        <v/>
      </c>
      <c r="H37" s="43" t="str">
        <f>IF(G37="","",VLOOKUP($B37,登録データ!$A:$I,7,FALSE))</f>
        <v/>
      </c>
      <c r="I37" s="42" t="str">
        <f>IF(G37="","",VLOOKUP($B37,登録データ!$A:$I,9,FALSE))</f>
        <v/>
      </c>
      <c r="J37" s="164" t="str">
        <f>IF(H37="","",VLOOKUP($B37,登録データ!$A:$I,8,FALSE))</f>
        <v/>
      </c>
      <c r="K37" s="117"/>
      <c r="L37" s="125"/>
      <c r="M37" s="45"/>
      <c r="N37" s="44"/>
      <c r="O37" s="175"/>
      <c r="P37" s="169" t="str">
        <f t="shared" si="0"/>
        <v/>
      </c>
      <c r="Q37" s="47" t="str">
        <f>IF(P37="","",VLOOKUP(P37,学校情報!A:G,2,FALSE))</f>
        <v/>
      </c>
      <c r="R37" s="107"/>
      <c r="S37" s="2" t="s">
        <v>78</v>
      </c>
      <c r="T37" s="48">
        <f>COUNTIF($N$15:$N$44,S37)</f>
        <v>0</v>
      </c>
    </row>
    <row r="38" spans="1:20" ht="18.75" customHeight="1">
      <c r="A38" s="21">
        <v>24</v>
      </c>
      <c r="B38" s="41"/>
      <c r="C38" s="117" t="str">
        <f>IF(B38="","",VLOOKUP($B38,登録データ!$A:$I,2,FALSE))</f>
        <v/>
      </c>
      <c r="D38" s="45" t="str">
        <f>IF(B38="","",VLOOKUP($B38,登録データ!$A:$I,3,FALSE))</f>
        <v/>
      </c>
      <c r="E38" s="84" t="str">
        <f>IF(C38="","",VLOOKUP($B38,登録データ!$A:$I,4,FALSE))</f>
        <v/>
      </c>
      <c r="F38" s="45" t="str">
        <f>IF(E38="","",VLOOKUP($B38,登録データ!$A:$I,5,FALSE))</f>
        <v/>
      </c>
      <c r="G38" s="44" t="str">
        <f>IF(E38="","",VLOOKUP($B38,登録データ!$A:$I,6,FALSE))</f>
        <v/>
      </c>
      <c r="H38" s="43" t="str">
        <f>IF(G38="","",VLOOKUP($B38,登録データ!$A:$I,7,FALSE))</f>
        <v/>
      </c>
      <c r="I38" s="42" t="str">
        <f>IF(G38="","",VLOOKUP($B38,登録データ!$A:$I,9,FALSE))</f>
        <v/>
      </c>
      <c r="J38" s="164" t="str">
        <f>IF(H38="","",VLOOKUP($B38,登録データ!$A:$I,8,FALSE))</f>
        <v/>
      </c>
      <c r="K38" s="117"/>
      <c r="L38" s="125"/>
      <c r="M38" s="45"/>
      <c r="N38" s="44"/>
      <c r="O38" s="175"/>
      <c r="P38" s="169" t="str">
        <f t="shared" si="0"/>
        <v/>
      </c>
      <c r="Q38" s="47" t="str">
        <f>IF(P38="","",VLOOKUP(P38,学校情報!A:G,2,FALSE))</f>
        <v/>
      </c>
      <c r="R38" s="107"/>
      <c r="S38" s="2" t="s">
        <v>79</v>
      </c>
      <c r="T38" s="48">
        <f>COUNTIF($O$15:$O$44,S38)</f>
        <v>0</v>
      </c>
    </row>
    <row r="39" spans="1:20" ht="18.75" customHeight="1">
      <c r="A39" s="21">
        <v>25</v>
      </c>
      <c r="B39" s="49"/>
      <c r="C39" s="118" t="str">
        <f>IF(B39="","",VLOOKUP($B39,登録データ!$A:$I,2,FALSE))</f>
        <v/>
      </c>
      <c r="D39" s="53" t="str">
        <f>IF(B39="","",VLOOKUP($B39,登録データ!$A:$I,3,FALSE))</f>
        <v/>
      </c>
      <c r="E39" s="86" t="str">
        <f>IF(C39="","",VLOOKUP($B39,登録データ!$A:$I,4,FALSE))</f>
        <v/>
      </c>
      <c r="F39" s="53" t="str">
        <f>IF(E39="","",VLOOKUP($B39,登録データ!$A:$I,5,FALSE))</f>
        <v/>
      </c>
      <c r="G39" s="52" t="str">
        <f>IF(E39="","",VLOOKUP($B39,登録データ!$A:$I,6,FALSE))</f>
        <v/>
      </c>
      <c r="H39" s="51" t="str">
        <f>IF(G39="","",VLOOKUP($B39,登録データ!$A:$I,7,FALSE))</f>
        <v/>
      </c>
      <c r="I39" s="50" t="str">
        <f>IF(G39="","",VLOOKUP($B39,登録データ!$A:$I,9,FALSE))</f>
        <v/>
      </c>
      <c r="J39" s="165" t="str">
        <f>IF(H39="","",VLOOKUP($B39,登録データ!$A:$I,8,FALSE))</f>
        <v/>
      </c>
      <c r="K39" s="118"/>
      <c r="L39" s="126"/>
      <c r="M39" s="53"/>
      <c r="N39" s="52"/>
      <c r="O39" s="176"/>
      <c r="P39" s="170" t="str">
        <f t="shared" si="0"/>
        <v/>
      </c>
      <c r="Q39" s="55" t="str">
        <f>IF(P39="","",VLOOKUP(P39,学校情報!A:G,2,FALSE))</f>
        <v/>
      </c>
      <c r="R39" s="107"/>
    </row>
    <row r="40" spans="1:20" ht="18.75" customHeight="1">
      <c r="A40" s="21">
        <v>26</v>
      </c>
      <c r="B40" s="56"/>
      <c r="C40" s="119" t="str">
        <f>IF(B40="","",VLOOKUP($B40,登録データ!$A:$I,2,FALSE))</f>
        <v/>
      </c>
      <c r="D40" s="83" t="str">
        <f>IF(B40="","",VLOOKUP($B40,登録データ!$A:$I,3,FALSE))</f>
        <v/>
      </c>
      <c r="E40" s="82" t="str">
        <f>IF(C40="","",VLOOKUP($B40,登録データ!$A:$I,4,FALSE))</f>
        <v/>
      </c>
      <c r="F40" s="83" t="str">
        <f>IF(E40="","",VLOOKUP($B40,登録データ!$A:$I,5,FALSE))</f>
        <v/>
      </c>
      <c r="G40" s="59" t="str">
        <f>IF(E40="","",VLOOKUP($B40,登録データ!$A:$I,6,FALSE))</f>
        <v/>
      </c>
      <c r="H40" s="58" t="str">
        <f>IF(G40="","",VLOOKUP($B40,登録データ!$A:$I,7,FALSE))</f>
        <v/>
      </c>
      <c r="I40" s="57" t="str">
        <f>IF(G40="","",VLOOKUP($B40,登録データ!$A:$I,9,FALSE))</f>
        <v/>
      </c>
      <c r="J40" s="166" t="str">
        <f>IF(H40="","",VLOOKUP($B40,登録データ!$A:$I,8,FALSE))</f>
        <v/>
      </c>
      <c r="K40" s="122"/>
      <c r="L40" s="127"/>
      <c r="M40" s="61"/>
      <c r="N40" s="60"/>
      <c r="O40" s="177"/>
      <c r="P40" s="171" t="str">
        <f t="shared" si="0"/>
        <v/>
      </c>
      <c r="Q40" s="63" t="str">
        <f>IF(P40="","",VLOOKUP(P40,学校情報!A:G,2,FALSE))</f>
        <v/>
      </c>
      <c r="R40" s="107"/>
    </row>
    <row r="41" spans="1:20" ht="18.75" customHeight="1">
      <c r="A41" s="21">
        <v>27</v>
      </c>
      <c r="B41" s="41"/>
      <c r="C41" s="117" t="str">
        <f>IF(B41="","",VLOOKUP($B41,登録データ!$A:$I,2,FALSE))</f>
        <v/>
      </c>
      <c r="D41" s="45" t="str">
        <f>IF(B41="","",VLOOKUP($B41,登録データ!$A:$I,3,FALSE))</f>
        <v/>
      </c>
      <c r="E41" s="84" t="str">
        <f>IF(C41="","",VLOOKUP($B41,登録データ!$A:$I,4,FALSE))</f>
        <v/>
      </c>
      <c r="F41" s="45" t="str">
        <f>IF(E41="","",VLOOKUP($B41,登録データ!$A:$I,5,FALSE))</f>
        <v/>
      </c>
      <c r="G41" s="44" t="str">
        <f>IF(E41="","",VLOOKUP($B41,登録データ!$A:$I,6,FALSE))</f>
        <v/>
      </c>
      <c r="H41" s="43" t="str">
        <f>IF(G41="","",VLOOKUP($B41,登録データ!$A:$I,7,FALSE))</f>
        <v/>
      </c>
      <c r="I41" s="42" t="str">
        <f>IF(G41="","",VLOOKUP($B41,登録データ!$A:$I,9,FALSE))</f>
        <v/>
      </c>
      <c r="J41" s="164" t="str">
        <f>IF(H41="","",VLOOKUP($B41,登録データ!$A:$I,8,FALSE))</f>
        <v/>
      </c>
      <c r="K41" s="117"/>
      <c r="L41" s="125"/>
      <c r="M41" s="45"/>
      <c r="N41" s="44"/>
      <c r="O41" s="175"/>
      <c r="P41" s="169" t="str">
        <f t="shared" si="0"/>
        <v/>
      </c>
      <c r="Q41" s="47" t="str">
        <f>IF(P41="","",VLOOKUP(P41,学校情報!A:G,2,FALSE))</f>
        <v/>
      </c>
      <c r="R41" s="107"/>
    </row>
    <row r="42" spans="1:20" ht="18.75" customHeight="1">
      <c r="A42" s="21">
        <v>28</v>
      </c>
      <c r="B42" s="41"/>
      <c r="C42" s="117" t="str">
        <f>IF(B42="","",VLOOKUP($B42,登録データ!$A:$I,2,FALSE))</f>
        <v/>
      </c>
      <c r="D42" s="45" t="str">
        <f>IF(B42="","",VLOOKUP($B42,登録データ!$A:$I,3,FALSE))</f>
        <v/>
      </c>
      <c r="E42" s="84" t="str">
        <f>IF(C42="","",VLOOKUP($B42,登録データ!$A:$I,4,FALSE))</f>
        <v/>
      </c>
      <c r="F42" s="45" t="str">
        <f>IF(E42="","",VLOOKUP($B42,登録データ!$A:$I,5,FALSE))</f>
        <v/>
      </c>
      <c r="G42" s="44" t="str">
        <f>IF(E42="","",VLOOKUP($B42,登録データ!$A:$I,6,FALSE))</f>
        <v/>
      </c>
      <c r="H42" s="43" t="str">
        <f>IF(G42="","",VLOOKUP($B42,登録データ!$A:$I,7,FALSE))</f>
        <v/>
      </c>
      <c r="I42" s="42" t="str">
        <f>IF(G42="","",VLOOKUP($B42,登録データ!$A:$I,9,FALSE))</f>
        <v/>
      </c>
      <c r="J42" s="164" t="str">
        <f>IF(H42="","",VLOOKUP($B42,登録データ!$A:$I,8,FALSE))</f>
        <v/>
      </c>
      <c r="K42" s="117"/>
      <c r="L42" s="125"/>
      <c r="M42" s="45"/>
      <c r="N42" s="44"/>
      <c r="O42" s="175"/>
      <c r="P42" s="169" t="str">
        <f t="shared" si="0"/>
        <v/>
      </c>
      <c r="Q42" s="47" t="str">
        <f>IF(P42="","",VLOOKUP(P42,学校情報!A:G,2,FALSE))</f>
        <v/>
      </c>
      <c r="R42" s="107"/>
    </row>
    <row r="43" spans="1:20" ht="18.75" customHeight="1">
      <c r="A43" s="21">
        <v>29</v>
      </c>
      <c r="B43" s="41"/>
      <c r="C43" s="117" t="str">
        <f>IF(B43="","",VLOOKUP($B43,登録データ!$A:$I,2,FALSE))</f>
        <v/>
      </c>
      <c r="D43" s="45" t="str">
        <f>IF(B43="","",VLOOKUP($B43,登録データ!$A:$I,3,FALSE))</f>
        <v/>
      </c>
      <c r="E43" s="84" t="str">
        <f>IF(C43="","",VLOOKUP($B43,登録データ!$A:$I,4,FALSE))</f>
        <v/>
      </c>
      <c r="F43" s="45" t="str">
        <f>IF(E43="","",VLOOKUP($B43,登録データ!$A:$I,5,FALSE))</f>
        <v/>
      </c>
      <c r="G43" s="44" t="str">
        <f>IF(E43="","",VLOOKUP($B43,登録データ!$A:$I,6,FALSE))</f>
        <v/>
      </c>
      <c r="H43" s="43" t="str">
        <f>IF(G43="","",VLOOKUP($B43,登録データ!$A:$I,7,FALSE))</f>
        <v/>
      </c>
      <c r="I43" s="42" t="str">
        <f>IF(G43="","",VLOOKUP($B43,登録データ!$A:$I,9,FALSE))</f>
        <v/>
      </c>
      <c r="J43" s="164" t="str">
        <f>IF(H43="","",VLOOKUP($B43,登録データ!$A:$I,8,FALSE))</f>
        <v/>
      </c>
      <c r="K43" s="117"/>
      <c r="L43" s="125"/>
      <c r="M43" s="45"/>
      <c r="N43" s="44"/>
      <c r="O43" s="175"/>
      <c r="P43" s="169" t="str">
        <f t="shared" si="0"/>
        <v/>
      </c>
      <c r="Q43" s="47" t="str">
        <f>IF(P43="","",VLOOKUP(P43,学校情報!A:G,2,FALSE))</f>
        <v/>
      </c>
      <c r="R43" s="107"/>
    </row>
    <row r="44" spans="1:20" ht="18.75" customHeight="1" thickBot="1">
      <c r="A44" s="21">
        <v>30</v>
      </c>
      <c r="B44" s="64"/>
      <c r="C44" s="120" t="str">
        <f>IF(B44="","",VLOOKUP($B44,登録データ!$A:$I,2,FALSE))</f>
        <v/>
      </c>
      <c r="D44" s="68" t="str">
        <f>IF(B44="","",VLOOKUP($B44,登録データ!$A:$I,3,FALSE))</f>
        <v/>
      </c>
      <c r="E44" s="94" t="str">
        <f>IF(C44="","",VLOOKUP($B44,登録データ!$A:$I,4,FALSE))</f>
        <v/>
      </c>
      <c r="F44" s="68" t="str">
        <f>IF(E44="","",VLOOKUP($B44,登録データ!$A:$I,5,FALSE))</f>
        <v/>
      </c>
      <c r="G44" s="67" t="str">
        <f>IF(E44="","",VLOOKUP($B44,登録データ!$A:$I,6,FALSE))</f>
        <v/>
      </c>
      <c r="H44" s="66" t="str">
        <f>IF(G44="","",VLOOKUP($B44,登録データ!$A:$I,7,FALSE))</f>
        <v/>
      </c>
      <c r="I44" s="65" t="str">
        <f>IF(G44="","",VLOOKUP($B44,登録データ!$A:$I,9,FALSE))</f>
        <v/>
      </c>
      <c r="J44" s="167" t="str">
        <f>IF(H44="","",VLOOKUP($B44,登録データ!$A:$I,8,FALSE))</f>
        <v/>
      </c>
      <c r="K44" s="120"/>
      <c r="L44" s="128"/>
      <c r="M44" s="68"/>
      <c r="N44" s="67"/>
      <c r="O44" s="178"/>
      <c r="P44" s="173" t="str">
        <f t="shared" si="0"/>
        <v/>
      </c>
      <c r="Q44" s="70" t="str">
        <f>IF(P44="","",VLOOKUP(P44,学校情報!A:G,2,FALSE))</f>
        <v/>
      </c>
      <c r="R44" s="107"/>
    </row>
    <row r="45" spans="1:20" ht="6" customHeight="1" thickBot="1"/>
    <row r="46" spans="1:20" ht="24.75" customHeight="1" thickBot="1">
      <c r="B46" s="21"/>
      <c r="C46" s="21"/>
      <c r="D46" s="21"/>
      <c r="E46" s="73"/>
      <c r="F46" s="73"/>
      <c r="G46" s="75" t="s">
        <v>107</v>
      </c>
      <c r="H46" s="239">
        <f>30-COUNTIF($C$15:$C$44,"")</f>
        <v>0</v>
      </c>
      <c r="I46" s="239"/>
      <c r="J46" s="76" t="s">
        <v>108</v>
      </c>
      <c r="K46" s="3" t="s">
        <v>109</v>
      </c>
    </row>
    <row r="47" spans="1:20" ht="15" customHeight="1">
      <c r="B47" s="21"/>
      <c r="C47" s="21"/>
      <c r="D47" s="21"/>
      <c r="E47" s="21"/>
      <c r="F47" s="21"/>
      <c r="G47" s="21"/>
    </row>
    <row r="48" spans="1:20" ht="15" customHeight="1">
      <c r="B48" s="79" t="s">
        <v>110</v>
      </c>
      <c r="C48" s="6"/>
      <c r="D48" s="6"/>
      <c r="E48" s="6"/>
      <c r="F48" s="6"/>
      <c r="G48" s="6"/>
    </row>
    <row r="49" spans="2:16" ht="15" customHeight="1">
      <c r="B49" s="79" t="s">
        <v>111</v>
      </c>
      <c r="C49" s="6"/>
      <c r="D49" s="6"/>
      <c r="E49" s="6"/>
      <c r="F49" s="6"/>
      <c r="G49" s="6"/>
    </row>
    <row r="50" spans="2:16" ht="15" customHeight="1">
      <c r="B50" s="21"/>
      <c r="C50" s="21"/>
      <c r="D50" s="21"/>
      <c r="E50" s="21"/>
      <c r="F50" s="21"/>
      <c r="G50" s="21"/>
    </row>
    <row r="51" spans="2:16" ht="15" customHeight="1">
      <c r="B51" s="21"/>
      <c r="C51" s="21"/>
      <c r="D51" s="21"/>
      <c r="E51" s="21"/>
      <c r="F51" s="21"/>
      <c r="G51" s="21"/>
    </row>
    <row r="52" spans="2:16" ht="15" customHeight="1">
      <c r="B52" s="21"/>
      <c r="C52" s="21"/>
      <c r="D52" s="21"/>
      <c r="E52" s="21"/>
      <c r="F52" s="21"/>
      <c r="G52" s="21"/>
      <c r="H52" s="238" t="s">
        <v>112</v>
      </c>
      <c r="I52" s="238"/>
      <c r="J52" s="238"/>
      <c r="K52" s="238"/>
      <c r="L52" s="238"/>
    </row>
    <row r="53" spans="2:16" ht="15" customHeight="1">
      <c r="B53" s="21"/>
      <c r="C53" s="21"/>
      <c r="D53" s="21"/>
      <c r="E53" s="21"/>
      <c r="F53" s="21"/>
      <c r="G53" s="21"/>
      <c r="I53" s="101"/>
      <c r="J53" s="101"/>
      <c r="K53" s="101"/>
      <c r="L53" s="101"/>
      <c r="M53" s="101"/>
      <c r="N53" s="101"/>
      <c r="O53" s="101"/>
      <c r="P53" s="101"/>
    </row>
    <row r="54" spans="2:16" ht="18.75" customHeight="1">
      <c r="B54" s="236"/>
      <c r="C54" s="241" t="s">
        <v>113</v>
      </c>
      <c r="D54" s="240"/>
      <c r="E54" s="240"/>
      <c r="F54" s="21"/>
      <c r="G54" s="21"/>
      <c r="H54" s="196" t="str">
        <f>C9</f>
        <v/>
      </c>
      <c r="I54" s="196"/>
      <c r="J54" s="196"/>
      <c r="K54" s="196"/>
      <c r="L54" s="179" t="s">
        <v>114</v>
      </c>
      <c r="M54" s="195"/>
      <c r="N54" s="195"/>
      <c r="O54" s="162" t="s">
        <v>70</v>
      </c>
      <c r="P54" s="180"/>
    </row>
    <row r="55" spans="2:16" ht="18.75" customHeight="1">
      <c r="B55" s="237"/>
      <c r="C55" s="242"/>
      <c r="D55" s="240"/>
      <c r="E55" s="240"/>
      <c r="F55" s="71"/>
      <c r="G55" s="72"/>
    </row>
    <row r="56" spans="2:16" ht="15" customHeight="1">
      <c r="B56" s="73"/>
      <c r="C56" s="73" t="s">
        <v>115</v>
      </c>
      <c r="D56" s="71"/>
      <c r="E56" s="71"/>
      <c r="F56" s="71"/>
      <c r="G56" s="74"/>
      <c r="I56" s="21" t="s">
        <v>689</v>
      </c>
    </row>
    <row r="57" spans="2:16" ht="15" customHeight="1">
      <c r="B57" s="73"/>
      <c r="C57" s="73"/>
      <c r="D57" s="71"/>
      <c r="E57" s="71"/>
      <c r="F57" s="71"/>
      <c r="G57" s="74"/>
      <c r="I57" s="21" t="s">
        <v>699</v>
      </c>
    </row>
    <row r="58" spans="2:16" ht="15" customHeight="1">
      <c r="B58" s="73"/>
      <c r="C58" s="71"/>
      <c r="D58" s="71"/>
      <c r="E58" s="71"/>
      <c r="F58" s="71"/>
      <c r="G58" s="74"/>
      <c r="I58" s="21" t="s">
        <v>688</v>
      </c>
    </row>
  </sheetData>
  <mergeCells count="33">
    <mergeCell ref="A13:A14"/>
    <mergeCell ref="B13:B14"/>
    <mergeCell ref="C13:D13"/>
    <mergeCell ref="B54:B55"/>
    <mergeCell ref="H52:L52"/>
    <mergeCell ref="E13:F13"/>
    <mergeCell ref="H46:I46"/>
    <mergeCell ref="D54:E54"/>
    <mergeCell ref="C54:C55"/>
    <mergeCell ref="D55:E55"/>
    <mergeCell ref="J10:J11"/>
    <mergeCell ref="P13:P14"/>
    <mergeCell ref="K13:M13"/>
    <mergeCell ref="G13:H13"/>
    <mergeCell ref="N13:N14"/>
    <mergeCell ref="O13:O14"/>
    <mergeCell ref="I13:I14"/>
    <mergeCell ref="C10:H11"/>
    <mergeCell ref="M54:N54"/>
    <mergeCell ref="H54:K54"/>
    <mergeCell ref="J13:J14"/>
    <mergeCell ref="R13:R14"/>
    <mergeCell ref="R1:S11"/>
    <mergeCell ref="O10:O11"/>
    <mergeCell ref="K9:O9"/>
    <mergeCell ref="K10:N11"/>
    <mergeCell ref="Q13:Q14"/>
    <mergeCell ref="C9:I9"/>
    <mergeCell ref="B1:P1"/>
    <mergeCell ref="I10:I11"/>
    <mergeCell ref="N3:O3"/>
    <mergeCell ref="B10:B11"/>
    <mergeCell ref="N4:O5"/>
  </mergeCells>
  <phoneticPr fontId="1"/>
  <conditionalFormatting sqref="C9:I9 C15:J44">
    <cfRule type="containsBlanks" dxfId="13" priority="8" stopIfTrue="1">
      <formula>LEN(TRIM(C9))=0</formula>
    </cfRule>
  </conditionalFormatting>
  <conditionalFormatting sqref="H54">
    <cfRule type="containsBlanks" dxfId="12" priority="1" stopIfTrue="1">
      <formula>LEN(TRIM(H54))=0</formula>
    </cfRule>
  </conditionalFormatting>
  <conditionalFormatting sqref="H46:I46">
    <cfRule type="containsBlanks" dxfId="11" priority="3" stopIfTrue="1">
      <formula>LEN(TRIM(H46))=0</formula>
    </cfRule>
  </conditionalFormatting>
  <conditionalFormatting sqref="K9">
    <cfRule type="containsBlanks" dxfId="10" priority="7" stopIfTrue="1">
      <formula>LEN(TRIM(K9))=0</formula>
    </cfRule>
  </conditionalFormatting>
  <conditionalFormatting sqref="P15:Q44">
    <cfRule type="containsBlanks" dxfId="9" priority="5" stopIfTrue="1">
      <formula>LEN(TRIM(P15))=0</formula>
    </cfRule>
  </conditionalFormatting>
  <dataValidations count="6">
    <dataValidation imeMode="on" allowBlank="1" showInputMessage="1" showErrorMessage="1" sqref="E46:I46 H52" xr:uid="{00000000-0002-0000-0200-000000000000}"/>
    <dataValidation imeMode="disabled" allowBlank="1" showInputMessage="1" showErrorMessage="1" sqref="B15:B44 I15:J44" xr:uid="{00000000-0002-0000-0200-000001000000}"/>
    <dataValidation imeMode="halfKatakana" allowBlank="1" showInputMessage="1" showErrorMessage="1" sqref="E15:H44" xr:uid="{00000000-0002-0000-0200-000002000000}"/>
    <dataValidation type="list" allowBlank="1" showInputMessage="1" showErrorMessage="1" sqref="K15:M44" xr:uid="{00000000-0002-0000-0200-000003000000}">
      <formula1>$S$16:$S$36</formula1>
    </dataValidation>
    <dataValidation type="list" allowBlank="1" showInputMessage="1" showErrorMessage="1" sqref="I10:I11" xr:uid="{00000000-0002-0000-0200-000004000000}">
      <formula1>"教諭,助手,外部"</formula1>
    </dataValidation>
    <dataValidation type="list" allowBlank="1" showInputMessage="1" showErrorMessage="1" sqref="N15:O44" xr:uid="{00000000-0002-0000-0200-000005000000}">
      <formula1>"○"</formula1>
    </dataValidation>
  </dataValidations>
  <printOptions horizontalCentered="1"/>
  <pageMargins left="0.59055118110236227" right="0.59055118110236227" top="0.78740157480314965" bottom="0.59055118110236227" header="0.19685039370078741" footer="0.23622047244094491"/>
  <pageSetup paperSize="9" scale="70" fitToHeight="0" orientation="portrait" r:id="rId1"/>
  <headerFooter alignWithMargins="0">
    <oddHeader>&amp;RNo &amp;P</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T106"/>
  <sheetViews>
    <sheetView showGridLines="0" tabSelected="1" view="pageBreakPreview" topLeftCell="A19" zoomScale="60" zoomScaleNormal="100" workbookViewId="0"/>
  </sheetViews>
  <sheetFormatPr defaultColWidth="9" defaultRowHeight="14.4"/>
  <cols>
    <col min="1" max="1" width="3.5" style="21" bestFit="1" customWidth="1"/>
    <col min="2" max="4" width="7.5" style="22" customWidth="1"/>
    <col min="5" max="8" width="7.5" style="21" customWidth="1"/>
    <col min="9" max="9" width="5" style="21" customWidth="1"/>
    <col min="10" max="10" width="8.69921875" style="21" customWidth="1"/>
    <col min="11" max="16" width="7.5" style="21" customWidth="1"/>
    <col min="17" max="17" width="13.69921875" style="21" customWidth="1"/>
    <col min="18" max="18" width="13.59765625" style="21" bestFit="1" customWidth="1"/>
    <col min="19" max="19" width="7.09765625" style="21" bestFit="1" customWidth="1"/>
    <col min="20" max="16384" width="9" style="21"/>
  </cols>
  <sheetData>
    <row r="1" spans="1:20" ht="21" customHeight="1">
      <c r="B1" s="209" t="str">
        <f>男子選手!B1</f>
        <v>令和８年度　沖縄県高等学校総合体育大会</v>
      </c>
      <c r="C1" s="209"/>
      <c r="D1" s="209"/>
      <c r="E1" s="209"/>
      <c r="F1" s="209"/>
      <c r="G1" s="209"/>
      <c r="H1" s="210"/>
      <c r="I1" s="210"/>
      <c r="J1" s="210"/>
      <c r="K1" s="210"/>
      <c r="L1" s="210"/>
      <c r="M1" s="210"/>
      <c r="N1" s="210"/>
      <c r="O1" s="210"/>
      <c r="P1" s="210"/>
      <c r="Q1" s="81"/>
      <c r="R1" s="200" t="s">
        <v>59</v>
      </c>
      <c r="S1" s="200"/>
    </row>
    <row r="2" spans="1:20" ht="21" customHeight="1">
      <c r="E2" s="22"/>
      <c r="F2" s="22"/>
      <c r="G2" s="22"/>
      <c r="O2" s="23" t="s">
        <v>60</v>
      </c>
      <c r="R2" s="200"/>
      <c r="S2" s="200"/>
    </row>
    <row r="3" spans="1:20" ht="21" customHeight="1" thickBot="1">
      <c r="B3" s="24" t="s">
        <v>61</v>
      </c>
      <c r="E3" s="22"/>
      <c r="F3" s="22"/>
      <c r="I3" s="25"/>
      <c r="J3" s="25"/>
      <c r="K3" s="25"/>
      <c r="N3" s="213" t="s">
        <v>62</v>
      </c>
      <c r="O3" s="213"/>
      <c r="R3" s="200"/>
      <c r="S3" s="200"/>
    </row>
    <row r="4" spans="1:20" ht="21" customHeight="1">
      <c r="B4" s="21"/>
      <c r="C4" s="21"/>
      <c r="D4" s="21"/>
      <c r="H4" s="26"/>
      <c r="N4" s="216"/>
      <c r="O4" s="217"/>
      <c r="R4" s="200"/>
      <c r="S4" s="200"/>
    </row>
    <row r="5" spans="1:20" ht="21" customHeight="1" thickBot="1">
      <c r="B5" s="21"/>
      <c r="C5" s="21"/>
      <c r="D5" s="21"/>
      <c r="H5" s="26"/>
      <c r="N5" s="218"/>
      <c r="O5" s="219"/>
      <c r="R5" s="200"/>
      <c r="S5" s="200"/>
    </row>
    <row r="6" spans="1:20" ht="21" customHeight="1">
      <c r="B6" s="21"/>
      <c r="C6" s="21"/>
      <c r="D6" s="21"/>
      <c r="R6" s="200"/>
      <c r="S6" s="200"/>
    </row>
    <row r="7" spans="1:20" ht="21" customHeight="1">
      <c r="B7" s="21"/>
      <c r="C7" s="21"/>
      <c r="D7" s="21"/>
      <c r="H7" s="27" t="s">
        <v>118</v>
      </c>
      <c r="J7" s="28" t="s">
        <v>64</v>
      </c>
      <c r="K7" s="29"/>
      <c r="R7" s="200"/>
      <c r="S7" s="200"/>
    </row>
    <row r="8" spans="1:20" ht="21" customHeight="1" thickBot="1">
      <c r="B8" s="21"/>
      <c r="C8" s="21"/>
      <c r="D8" s="21"/>
      <c r="R8" s="200"/>
      <c r="S8" s="200"/>
    </row>
    <row r="9" spans="1:20" ht="26.25" customHeight="1">
      <c r="B9" s="77" t="s">
        <v>65</v>
      </c>
      <c r="C9" s="208" t="str">
        <f>IF(N4="","",VLOOKUP($N$4,学校情報!$A:$G,7,FALSE))</f>
        <v/>
      </c>
      <c r="D9" s="208"/>
      <c r="E9" s="208"/>
      <c r="F9" s="208"/>
      <c r="G9" s="208"/>
      <c r="H9" s="208"/>
      <c r="I9" s="208"/>
      <c r="J9" s="78" t="s">
        <v>66</v>
      </c>
      <c r="K9" s="203" t="str">
        <f>IF($N$4="","",VLOOKUP($N$4,学校情報!$A:$G,5,FALSE))</f>
        <v/>
      </c>
      <c r="L9" s="204"/>
      <c r="M9" s="204"/>
      <c r="N9" s="204"/>
      <c r="O9" s="205"/>
      <c r="R9" s="200"/>
      <c r="S9" s="200"/>
    </row>
    <row r="10" spans="1:20" ht="21" customHeight="1">
      <c r="B10" s="214" t="s">
        <v>67</v>
      </c>
      <c r="C10" s="189"/>
      <c r="D10" s="190"/>
      <c r="E10" s="190"/>
      <c r="F10" s="190"/>
      <c r="G10" s="190"/>
      <c r="H10" s="191"/>
      <c r="I10" s="211" t="s">
        <v>68</v>
      </c>
      <c r="J10" s="220" t="s">
        <v>69</v>
      </c>
      <c r="K10" s="189"/>
      <c r="L10" s="190"/>
      <c r="M10" s="190"/>
      <c r="N10" s="190"/>
      <c r="O10" s="201"/>
      <c r="R10" s="200"/>
      <c r="S10" s="200"/>
    </row>
    <row r="11" spans="1:20" ht="21" customHeight="1" thickBot="1">
      <c r="B11" s="215"/>
      <c r="C11" s="192"/>
      <c r="D11" s="193"/>
      <c r="E11" s="193"/>
      <c r="F11" s="193"/>
      <c r="G11" s="193"/>
      <c r="H11" s="194"/>
      <c r="I11" s="212"/>
      <c r="J11" s="244"/>
      <c r="K11" s="192"/>
      <c r="L11" s="193"/>
      <c r="M11" s="193"/>
      <c r="N11" s="193"/>
      <c r="O11" s="202"/>
      <c r="R11" s="200"/>
      <c r="S11" s="200"/>
    </row>
    <row r="12" spans="1:20" ht="6.75" customHeight="1" thickBot="1"/>
    <row r="13" spans="1:20" ht="23.25" customHeight="1">
      <c r="A13" s="233" t="s">
        <v>71</v>
      </c>
      <c r="B13" s="234" t="s">
        <v>656</v>
      </c>
      <c r="C13" s="226" t="s">
        <v>73</v>
      </c>
      <c r="D13" s="227"/>
      <c r="E13" s="226" t="s">
        <v>74</v>
      </c>
      <c r="F13" s="227"/>
      <c r="G13" s="226" t="s">
        <v>75</v>
      </c>
      <c r="H13" s="227"/>
      <c r="I13" s="245" t="s">
        <v>34</v>
      </c>
      <c r="J13" s="197" t="s">
        <v>696</v>
      </c>
      <c r="K13" s="224" t="s">
        <v>77</v>
      </c>
      <c r="L13" s="225"/>
      <c r="M13" s="225"/>
      <c r="N13" s="228" t="s">
        <v>78</v>
      </c>
      <c r="O13" s="230" t="s">
        <v>79</v>
      </c>
      <c r="P13" s="222" t="s">
        <v>80</v>
      </c>
      <c r="Q13" s="206" t="s">
        <v>81</v>
      </c>
      <c r="R13" s="243"/>
      <c r="S13" s="30"/>
    </row>
    <row r="14" spans="1:20" ht="23.25" customHeight="1" thickBot="1">
      <c r="A14" s="233"/>
      <c r="B14" s="235"/>
      <c r="C14" s="31" t="s">
        <v>82</v>
      </c>
      <c r="D14" s="32" t="s">
        <v>83</v>
      </c>
      <c r="E14" s="31" t="s">
        <v>82</v>
      </c>
      <c r="F14" s="32" t="s">
        <v>83</v>
      </c>
      <c r="G14" s="31" t="s">
        <v>82</v>
      </c>
      <c r="H14" s="32" t="s">
        <v>83</v>
      </c>
      <c r="I14" s="246"/>
      <c r="J14" s="198"/>
      <c r="K14" s="121">
        <v>1</v>
      </c>
      <c r="L14" s="124">
        <v>2</v>
      </c>
      <c r="M14" s="123">
        <v>3</v>
      </c>
      <c r="N14" s="229"/>
      <c r="O14" s="207"/>
      <c r="P14" s="223"/>
      <c r="Q14" s="207"/>
      <c r="R14" s="243"/>
      <c r="S14" s="30"/>
    </row>
    <row r="15" spans="1:20" ht="18.75" customHeight="1">
      <c r="A15" s="21">
        <v>1</v>
      </c>
      <c r="B15" s="33"/>
      <c r="C15" s="116" t="str">
        <f>IF(B15="","",VLOOKUP($B15,登録データ!$A:$I,2,FALSE))</f>
        <v/>
      </c>
      <c r="D15" s="37" t="str">
        <f>IF(B15="","",VLOOKUP($B15,登録データ!$A:$I,3,FALSE))</f>
        <v/>
      </c>
      <c r="E15" s="116" t="str">
        <f>IF(C15="","",VLOOKUP($B15,登録データ!$A:$I,4,FALSE))</f>
        <v/>
      </c>
      <c r="F15" s="37" t="str">
        <f>IF(E15="","",VLOOKUP($B15,登録データ!$A:$I,5,FALSE))</f>
        <v/>
      </c>
      <c r="G15" s="116" t="str">
        <f>IF(E15="","",VLOOKUP($B15,登録データ!$A:$I,6,FALSE))</f>
        <v/>
      </c>
      <c r="H15" s="37" t="str">
        <f>IF(G15="","",VLOOKUP($B15,登録データ!$A:$I,7,FALSE))</f>
        <v/>
      </c>
      <c r="I15" s="35" t="str">
        <f>IF(G15="","",VLOOKUP($B15,登録データ!$A:$I,9,FALSE))</f>
        <v/>
      </c>
      <c r="J15" s="163" t="str">
        <f>IF(H15="","",VLOOKUP($B15,登録データ!$A:$I,8,FALSE))</f>
        <v/>
      </c>
      <c r="K15" s="116"/>
      <c r="L15" s="135"/>
      <c r="M15" s="37"/>
      <c r="N15" s="36"/>
      <c r="O15" s="174"/>
      <c r="P15" s="168" t="str">
        <f t="shared" ref="P15:P44" si="0">IF(C15="","",$N$4)</f>
        <v/>
      </c>
      <c r="Q15" s="39" t="str">
        <f>IF(P15="","",VLOOKUP(P15,学校情報!A:G,2,FALSE))</f>
        <v/>
      </c>
      <c r="R15" s="107"/>
      <c r="S15" s="40" t="s">
        <v>84</v>
      </c>
      <c r="T15" s="40" t="s">
        <v>85</v>
      </c>
    </row>
    <row r="16" spans="1:20" ht="18.75" customHeight="1">
      <c r="A16" s="21">
        <v>2</v>
      </c>
      <c r="B16" s="41"/>
      <c r="C16" s="117" t="str">
        <f>IF(B16="","",VLOOKUP($B16,登録データ!$A:$I,2,FALSE))</f>
        <v/>
      </c>
      <c r="D16" s="45" t="str">
        <f>IF(B16="","",VLOOKUP($B16,登録データ!$A:$I,3,FALSE))</f>
        <v/>
      </c>
      <c r="E16" s="117" t="str">
        <f>IF(C16="","",VLOOKUP($B16,登録データ!$A:$I,4,FALSE))</f>
        <v/>
      </c>
      <c r="F16" s="45" t="str">
        <f>IF(E16="","",VLOOKUP($B16,登録データ!$A:$I,5,FALSE))</f>
        <v/>
      </c>
      <c r="G16" s="85" t="str">
        <f>IF(E16="","",VLOOKUP($B16,登録データ!$A:$I,6,FALSE))</f>
        <v/>
      </c>
      <c r="H16" s="131" t="str">
        <f>IF(G16="","",VLOOKUP($B16,登録データ!$A:$I,7,FALSE))</f>
        <v/>
      </c>
      <c r="I16" s="181" t="str">
        <f>IF(G16="","",VLOOKUP($B16,登録データ!$A:$I,9,FALSE))</f>
        <v/>
      </c>
      <c r="J16" s="164" t="str">
        <f>IF(H16="","",VLOOKUP($B16,登録データ!$A:$I,8,FALSE))</f>
        <v/>
      </c>
      <c r="K16" s="117"/>
      <c r="L16" s="125"/>
      <c r="M16" s="45"/>
      <c r="N16" s="44"/>
      <c r="O16" s="175"/>
      <c r="P16" s="169" t="str">
        <f t="shared" si="0"/>
        <v/>
      </c>
      <c r="Q16" s="47" t="str">
        <f>IF(P16="","",VLOOKUP(P16,学校情報!A:G,2,FALSE))</f>
        <v/>
      </c>
      <c r="R16" s="107"/>
      <c r="S16" s="80" t="s">
        <v>86</v>
      </c>
      <c r="T16" s="48">
        <f>COUNTIF($K$15:$M$44,S16)</f>
        <v>0</v>
      </c>
    </row>
    <row r="17" spans="1:20" ht="18.75" customHeight="1">
      <c r="A17" s="21">
        <v>3</v>
      </c>
      <c r="B17" s="41"/>
      <c r="C17" s="117" t="str">
        <f>IF(B17="","",VLOOKUP($B17,登録データ!$A:$I,2,FALSE))</f>
        <v/>
      </c>
      <c r="D17" s="45" t="str">
        <f>IF(B17="","",VLOOKUP($B17,登録データ!$A:$I,3,FALSE))</f>
        <v/>
      </c>
      <c r="E17" s="117" t="str">
        <f>IF(C17="","",VLOOKUP($B17,登録データ!$A:$I,4,FALSE))</f>
        <v/>
      </c>
      <c r="F17" s="45" t="str">
        <f>IF(E17="","",VLOOKUP($B17,登録データ!$A:$I,5,FALSE))</f>
        <v/>
      </c>
      <c r="G17" s="85" t="str">
        <f>IF(E17="","",VLOOKUP($B17,登録データ!$A:$I,6,FALSE))</f>
        <v/>
      </c>
      <c r="H17" s="131" t="str">
        <f>IF(G17="","",VLOOKUP($B17,登録データ!$A:$I,7,FALSE))</f>
        <v/>
      </c>
      <c r="I17" s="181" t="str">
        <f>IF(G17="","",VLOOKUP($B17,登録データ!$A:$I,9,FALSE))</f>
        <v/>
      </c>
      <c r="J17" s="164" t="str">
        <f>IF(H17="","",VLOOKUP($B17,登録データ!$A:$I,8,FALSE))</f>
        <v/>
      </c>
      <c r="K17" s="117"/>
      <c r="L17" s="125"/>
      <c r="M17" s="45"/>
      <c r="N17" s="44"/>
      <c r="O17" s="175"/>
      <c r="P17" s="169" t="str">
        <f t="shared" si="0"/>
        <v/>
      </c>
      <c r="Q17" s="47" t="str">
        <f>IF(P17="","",VLOOKUP(P17,学校情報!A:G,2,FALSE))</f>
        <v/>
      </c>
      <c r="R17" s="107"/>
      <c r="S17" s="80" t="s">
        <v>87</v>
      </c>
      <c r="T17" s="48">
        <f t="shared" ref="T17:T32" si="1">COUNTIF($K$15:$M$44,S17)</f>
        <v>0</v>
      </c>
    </row>
    <row r="18" spans="1:20" ht="18.75" customHeight="1">
      <c r="A18" s="21">
        <v>4</v>
      </c>
      <c r="B18" s="41"/>
      <c r="C18" s="117" t="str">
        <f>IF(B18="","",VLOOKUP($B18,登録データ!$A:$I,2,FALSE))</f>
        <v/>
      </c>
      <c r="D18" s="45" t="str">
        <f>IF(B18="","",VLOOKUP($B18,登録データ!$A:$I,3,FALSE))</f>
        <v/>
      </c>
      <c r="E18" s="117" t="str">
        <f>IF(C18="","",VLOOKUP($B18,登録データ!$A:$I,4,FALSE))</f>
        <v/>
      </c>
      <c r="F18" s="45" t="str">
        <f>IF(E18="","",VLOOKUP($B18,登録データ!$A:$I,5,FALSE))</f>
        <v/>
      </c>
      <c r="G18" s="85" t="str">
        <f>IF(E18="","",VLOOKUP($B18,登録データ!$A:$I,6,FALSE))</f>
        <v/>
      </c>
      <c r="H18" s="131" t="str">
        <f>IF(G18="","",VLOOKUP($B18,登録データ!$A:$I,7,FALSE))</f>
        <v/>
      </c>
      <c r="I18" s="181" t="str">
        <f>IF(G18="","",VLOOKUP($B18,登録データ!$A:$I,9,FALSE))</f>
        <v/>
      </c>
      <c r="J18" s="164" t="str">
        <f>IF(H18="","",VLOOKUP($B18,登録データ!$A:$I,8,FALSE))</f>
        <v/>
      </c>
      <c r="K18" s="117"/>
      <c r="L18" s="125"/>
      <c r="M18" s="45"/>
      <c r="N18" s="44"/>
      <c r="O18" s="175"/>
      <c r="P18" s="169" t="str">
        <f t="shared" si="0"/>
        <v/>
      </c>
      <c r="Q18" s="47" t="str">
        <f>IF(P18="","",VLOOKUP(P18,学校情報!A:G,2,FALSE))</f>
        <v/>
      </c>
      <c r="R18" s="107"/>
      <c r="S18" s="80" t="s">
        <v>88</v>
      </c>
      <c r="T18" s="48">
        <f t="shared" si="1"/>
        <v>0</v>
      </c>
    </row>
    <row r="19" spans="1:20" ht="18.75" customHeight="1">
      <c r="A19" s="21">
        <v>5</v>
      </c>
      <c r="B19" s="41"/>
      <c r="C19" s="118" t="str">
        <f>IF(B19="","",VLOOKUP($B19,登録データ!$A:$I,2,FALSE))</f>
        <v/>
      </c>
      <c r="D19" s="53" t="str">
        <f>IF(B19="","",VLOOKUP($B19,登録データ!$A:$I,3,FALSE))</f>
        <v/>
      </c>
      <c r="E19" s="118" t="str">
        <f>IF(C19="","",VLOOKUP($B19,登録データ!$A:$I,4,FALSE))</f>
        <v/>
      </c>
      <c r="F19" s="53" t="str">
        <f>IF(E19="","",VLOOKUP($B19,登録データ!$A:$I,5,FALSE))</f>
        <v/>
      </c>
      <c r="G19" s="87" t="str">
        <f>IF(E19="","",VLOOKUP($B19,登録データ!$A:$I,6,FALSE))</f>
        <v/>
      </c>
      <c r="H19" s="132" t="str">
        <f>IF(G19="","",VLOOKUP($B19,登録データ!$A:$I,7,FALSE))</f>
        <v/>
      </c>
      <c r="I19" s="182" t="str">
        <f>IF(G19="","",VLOOKUP($B19,登録データ!$A:$I,9,FALSE))</f>
        <v/>
      </c>
      <c r="J19" s="165" t="str">
        <f>IF(H19="","",VLOOKUP($B19,登録データ!$A:$I,8,FALSE))</f>
        <v/>
      </c>
      <c r="K19" s="118"/>
      <c r="L19" s="126"/>
      <c r="M19" s="53"/>
      <c r="N19" s="52"/>
      <c r="O19" s="176"/>
      <c r="P19" s="170" t="str">
        <f t="shared" si="0"/>
        <v/>
      </c>
      <c r="Q19" s="55" t="str">
        <f>IF(P19="","",VLOOKUP(P19,学校情報!A:G,2,FALSE))</f>
        <v/>
      </c>
      <c r="R19" s="107"/>
      <c r="S19" s="80" t="s">
        <v>89</v>
      </c>
      <c r="T19" s="48">
        <f t="shared" si="1"/>
        <v>0</v>
      </c>
    </row>
    <row r="20" spans="1:20" ht="18.75" customHeight="1">
      <c r="A20" s="21">
        <v>6</v>
      </c>
      <c r="B20" s="56"/>
      <c r="C20" s="82" t="str">
        <f>IF(B20="","",VLOOKUP($B20,登録データ!$A:$I,2,FALSE))</f>
        <v/>
      </c>
      <c r="D20" s="83" t="str">
        <f>IF(B20="","",VLOOKUP($B20,登録データ!$A:$I,3,FALSE))</f>
        <v/>
      </c>
      <c r="E20" s="90" t="str">
        <f>IF(C20="","",VLOOKUP($B20,登録データ!$A:$I,4,FALSE))</f>
        <v/>
      </c>
      <c r="F20" s="130" t="str">
        <f>IF(E20="","",VLOOKUP($B20,登録データ!$A:$I,5,FALSE))</f>
        <v/>
      </c>
      <c r="G20" s="90" t="str">
        <f>IF(E20="","",VLOOKUP($B20,登録データ!$A:$I,6,FALSE))</f>
        <v/>
      </c>
      <c r="H20" s="130" t="str">
        <f>IF(G20="","",VLOOKUP($B20,登録データ!$A:$I,7,FALSE))</f>
        <v/>
      </c>
      <c r="I20" s="183" t="str">
        <f>IF(G20="","",VLOOKUP($B20,登録データ!$A:$I,9,FALSE))</f>
        <v/>
      </c>
      <c r="J20" s="166" t="str">
        <f>IF(H20="","",VLOOKUP($B20,登録データ!$A:$I,8,FALSE))</f>
        <v/>
      </c>
      <c r="K20" s="119"/>
      <c r="L20" s="136"/>
      <c r="M20" s="83"/>
      <c r="N20" s="59"/>
      <c r="O20" s="187"/>
      <c r="P20" s="171" t="str">
        <f t="shared" si="0"/>
        <v/>
      </c>
      <c r="Q20" s="63" t="str">
        <f>IF(P20="","",VLOOKUP(P20,学校情報!A:G,2,FALSE))</f>
        <v/>
      </c>
      <c r="R20" s="107"/>
      <c r="S20" s="80" t="s">
        <v>120</v>
      </c>
      <c r="T20" s="48">
        <f t="shared" si="1"/>
        <v>0</v>
      </c>
    </row>
    <row r="21" spans="1:20" ht="18.75" customHeight="1">
      <c r="A21" s="21">
        <v>7</v>
      </c>
      <c r="B21" s="41"/>
      <c r="C21" s="84" t="str">
        <f>IF(B21="","",VLOOKUP($B21,登録データ!$A:$I,2,FALSE))</f>
        <v/>
      </c>
      <c r="D21" s="45" t="str">
        <f>IF(B21="","",VLOOKUP($B21,登録データ!$A:$I,3,FALSE))</f>
        <v/>
      </c>
      <c r="E21" s="85" t="str">
        <f>IF(C21="","",VLOOKUP($B21,登録データ!$A:$I,4,FALSE))</f>
        <v/>
      </c>
      <c r="F21" s="131" t="str">
        <f>IF(E21="","",VLOOKUP($B21,登録データ!$A:$I,5,FALSE))</f>
        <v/>
      </c>
      <c r="G21" s="85" t="str">
        <f>IF(E21="","",VLOOKUP($B21,登録データ!$A:$I,6,FALSE))</f>
        <v/>
      </c>
      <c r="H21" s="131" t="str">
        <f>IF(G21="","",VLOOKUP($B21,登録データ!$A:$I,7,FALSE))</f>
        <v/>
      </c>
      <c r="I21" s="181" t="str">
        <f>IF(G21="","",VLOOKUP($B21,登録データ!$A:$I,9,FALSE))</f>
        <v/>
      </c>
      <c r="J21" s="164" t="str">
        <f>IF(H21="","",VLOOKUP($B21,登録データ!$A:$I,8,FALSE))</f>
        <v/>
      </c>
      <c r="K21" s="117"/>
      <c r="L21" s="125"/>
      <c r="M21" s="45"/>
      <c r="N21" s="44"/>
      <c r="O21" s="175"/>
      <c r="P21" s="169" t="str">
        <f t="shared" si="0"/>
        <v/>
      </c>
      <c r="Q21" s="47" t="str">
        <f>IF(P21="","",VLOOKUP(P21,学校情報!A:G,2,FALSE))</f>
        <v/>
      </c>
      <c r="R21" s="107"/>
      <c r="S21" s="80" t="s">
        <v>121</v>
      </c>
      <c r="T21" s="48">
        <f t="shared" si="1"/>
        <v>0</v>
      </c>
    </row>
    <row r="22" spans="1:20" ht="18.75" customHeight="1">
      <c r="A22" s="21">
        <v>8</v>
      </c>
      <c r="B22" s="41"/>
      <c r="C22" s="84" t="str">
        <f>IF(B22="","",VLOOKUP($B22,登録データ!$A:$I,2,FALSE))</f>
        <v/>
      </c>
      <c r="D22" s="45" t="str">
        <f>IF(B22="","",VLOOKUP($B22,登録データ!$A:$I,3,FALSE))</f>
        <v/>
      </c>
      <c r="E22" s="85" t="str">
        <f>IF(C22="","",VLOOKUP($B22,登録データ!$A:$I,4,FALSE))</f>
        <v/>
      </c>
      <c r="F22" s="131" t="str">
        <f>IF(E22="","",VLOOKUP($B22,登録データ!$A:$I,5,FALSE))</f>
        <v/>
      </c>
      <c r="G22" s="85" t="str">
        <f>IF(E22="","",VLOOKUP($B22,登録データ!$A:$I,6,FALSE))</f>
        <v/>
      </c>
      <c r="H22" s="131" t="str">
        <f>IF(G22="","",VLOOKUP($B22,登録データ!$A:$I,7,FALSE))</f>
        <v/>
      </c>
      <c r="I22" s="181" t="str">
        <f>IF(G22="","",VLOOKUP($B22,登録データ!$A:$I,9,FALSE))</f>
        <v/>
      </c>
      <c r="J22" s="164" t="str">
        <f>IF(H22="","",VLOOKUP($B22,登録データ!$A:$I,8,FALSE))</f>
        <v/>
      </c>
      <c r="K22" s="117"/>
      <c r="L22" s="125"/>
      <c r="M22" s="45"/>
      <c r="N22" s="44"/>
      <c r="O22" s="175"/>
      <c r="P22" s="169" t="str">
        <f t="shared" si="0"/>
        <v/>
      </c>
      <c r="Q22" s="47" t="str">
        <f>IF(P22="","",VLOOKUP(P22,学校情報!A:G,2,FALSE))</f>
        <v/>
      </c>
      <c r="R22" s="107"/>
      <c r="S22" s="80" t="s">
        <v>122</v>
      </c>
      <c r="T22" s="48">
        <f t="shared" si="1"/>
        <v>0</v>
      </c>
    </row>
    <row r="23" spans="1:20" ht="18.75" customHeight="1">
      <c r="A23" s="21">
        <v>9</v>
      </c>
      <c r="B23" s="41"/>
      <c r="C23" s="84" t="str">
        <f>IF(B23="","",VLOOKUP($B23,登録データ!$A:$I,2,FALSE))</f>
        <v/>
      </c>
      <c r="D23" s="45" t="str">
        <f>IF(B23="","",VLOOKUP($B23,登録データ!$A:$I,3,FALSE))</f>
        <v/>
      </c>
      <c r="E23" s="85" t="str">
        <f>IF(C23="","",VLOOKUP($B23,登録データ!$A:$I,4,FALSE))</f>
        <v/>
      </c>
      <c r="F23" s="131" t="str">
        <f>IF(E23="","",VLOOKUP($B23,登録データ!$A:$I,5,FALSE))</f>
        <v/>
      </c>
      <c r="G23" s="85" t="str">
        <f>IF(E23="","",VLOOKUP($B23,登録データ!$A:$I,6,FALSE))</f>
        <v/>
      </c>
      <c r="H23" s="131" t="str">
        <f>IF(G23="","",VLOOKUP($B23,登録データ!$A:$I,7,FALSE))</f>
        <v/>
      </c>
      <c r="I23" s="181" t="str">
        <f>IF(G23="","",VLOOKUP($B23,登録データ!$A:$I,9,FALSE))</f>
        <v/>
      </c>
      <c r="J23" s="164" t="str">
        <f>IF(H23="","",VLOOKUP($B23,登録データ!$A:$I,8,FALSE))</f>
        <v/>
      </c>
      <c r="K23" s="117"/>
      <c r="L23" s="125"/>
      <c r="M23" s="45"/>
      <c r="N23" s="44"/>
      <c r="O23" s="175"/>
      <c r="P23" s="169" t="str">
        <f t="shared" si="0"/>
        <v/>
      </c>
      <c r="Q23" s="47" t="str">
        <f>IF(P23="","",VLOOKUP(P23,学校情報!A:G,2,FALSE))</f>
        <v/>
      </c>
      <c r="R23" s="107"/>
      <c r="S23" s="80" t="s">
        <v>123</v>
      </c>
      <c r="T23" s="48">
        <f t="shared" si="1"/>
        <v>0</v>
      </c>
    </row>
    <row r="24" spans="1:20" ht="18.75" customHeight="1">
      <c r="A24" s="21">
        <v>10</v>
      </c>
      <c r="B24" s="49"/>
      <c r="C24" s="86" t="str">
        <f>IF(B24="","",VLOOKUP($B24,登録データ!$A:$I,2,FALSE))</f>
        <v/>
      </c>
      <c r="D24" s="53" t="str">
        <f>IF(B24="","",VLOOKUP($B24,登録データ!$A:$I,3,FALSE))</f>
        <v/>
      </c>
      <c r="E24" s="87" t="str">
        <f>IF(C24="","",VLOOKUP($B24,登録データ!$A:$I,4,FALSE))</f>
        <v/>
      </c>
      <c r="F24" s="132" t="str">
        <f>IF(E24="","",VLOOKUP($B24,登録データ!$A:$I,5,FALSE))</f>
        <v/>
      </c>
      <c r="G24" s="87" t="str">
        <f>IF(E24="","",VLOOKUP($B24,登録データ!$A:$I,6,FALSE))</f>
        <v/>
      </c>
      <c r="H24" s="132" t="str">
        <f>IF(G24="","",VLOOKUP($B24,登録データ!$A:$I,7,FALSE))</f>
        <v/>
      </c>
      <c r="I24" s="182" t="str">
        <f>IF(G24="","",VLOOKUP($B24,登録データ!$A:$I,9,FALSE))</f>
        <v/>
      </c>
      <c r="J24" s="165" t="str">
        <f>IF(H24="","",VLOOKUP($B24,登録データ!$A:$I,8,FALSE))</f>
        <v/>
      </c>
      <c r="K24" s="118"/>
      <c r="L24" s="126"/>
      <c r="M24" s="53"/>
      <c r="N24" s="52"/>
      <c r="O24" s="176"/>
      <c r="P24" s="170" t="str">
        <f t="shared" si="0"/>
        <v/>
      </c>
      <c r="Q24" s="55" t="str">
        <f>IF(P24="","",VLOOKUP(P24,学校情報!A:G,2,FALSE))</f>
        <v/>
      </c>
      <c r="R24" s="107"/>
      <c r="S24" s="2" t="s">
        <v>95</v>
      </c>
      <c r="T24" s="48">
        <f t="shared" si="1"/>
        <v>0</v>
      </c>
    </row>
    <row r="25" spans="1:20" ht="18.75" customHeight="1">
      <c r="A25" s="21">
        <v>11</v>
      </c>
      <c r="B25" s="88"/>
      <c r="C25" s="89" t="str">
        <f>IF(B25="","",VLOOKUP($B25,登録データ!$A:$I,2,FALSE))</f>
        <v/>
      </c>
      <c r="D25" s="61" t="str">
        <f>IF(B25="","",VLOOKUP($B25,登録データ!$A:$I,3,FALSE))</f>
        <v/>
      </c>
      <c r="E25" s="90" t="str">
        <f>IF(C25="","",VLOOKUP($B25,登録データ!$A:$I,4,FALSE))</f>
        <v/>
      </c>
      <c r="F25" s="130" t="str">
        <f>IF(E25="","",VLOOKUP($B25,登録データ!$A:$I,5,FALSE))</f>
        <v/>
      </c>
      <c r="G25" s="90" t="str">
        <f>IF(E25="","",VLOOKUP($B25,登録データ!$A:$I,6,FALSE))</f>
        <v/>
      </c>
      <c r="H25" s="130" t="str">
        <f>IF(G25="","",VLOOKUP($B25,登録データ!$A:$I,7,FALSE))</f>
        <v/>
      </c>
      <c r="I25" s="183" t="str">
        <f>IF(G25="","",VLOOKUP($B25,登録データ!$A:$I,9,FALSE))</f>
        <v/>
      </c>
      <c r="J25" s="166" t="str">
        <f>IF(H25="","",VLOOKUP($B25,登録データ!$A:$I,8,FALSE))</f>
        <v/>
      </c>
      <c r="K25" s="119"/>
      <c r="L25" s="136"/>
      <c r="M25" s="83"/>
      <c r="N25" s="59"/>
      <c r="O25" s="187"/>
      <c r="P25" s="171" t="str">
        <f t="shared" si="0"/>
        <v/>
      </c>
      <c r="Q25" s="63" t="str">
        <f>IF(P25="","",VLOOKUP(P25,学校情報!A:G,2,FALSE))</f>
        <v/>
      </c>
      <c r="R25" s="107"/>
      <c r="S25" s="2" t="s">
        <v>96</v>
      </c>
      <c r="T25" s="48">
        <f t="shared" si="1"/>
        <v>0</v>
      </c>
    </row>
    <row r="26" spans="1:20" ht="18.75" customHeight="1">
      <c r="A26" s="21">
        <v>12</v>
      </c>
      <c r="B26" s="41"/>
      <c r="C26" s="84" t="str">
        <f>IF(B26="","",VLOOKUP($B26,登録データ!$A:$I,2,FALSE))</f>
        <v/>
      </c>
      <c r="D26" s="45" t="str">
        <f>IF(B26="","",VLOOKUP($B26,登録データ!$A:$I,3,FALSE))</f>
        <v/>
      </c>
      <c r="E26" s="85" t="str">
        <f>IF(C26="","",VLOOKUP($B26,登録データ!$A:$I,4,FALSE))</f>
        <v/>
      </c>
      <c r="F26" s="133" t="str">
        <f>IF(E26="","",VLOOKUP($B26,登録データ!$A:$I,5,FALSE))</f>
        <v/>
      </c>
      <c r="G26" s="91" t="str">
        <f>IF(E26="","",VLOOKUP($B26,登録データ!$A:$I,6,FALSE))</f>
        <v/>
      </c>
      <c r="H26" s="133" t="str">
        <f>IF(G26="","",VLOOKUP($B26,登録データ!$A:$I,7,FALSE))</f>
        <v/>
      </c>
      <c r="I26" s="184" t="str">
        <f>IF(G26="","",VLOOKUP($B26,登録データ!$A:$I,9,FALSE))</f>
        <v/>
      </c>
      <c r="J26" s="186" t="str">
        <f>IF(H26="","",VLOOKUP($B26,登録データ!$A:$I,8,FALSE))</f>
        <v/>
      </c>
      <c r="K26" s="117"/>
      <c r="L26" s="125"/>
      <c r="M26" s="45"/>
      <c r="N26" s="44"/>
      <c r="O26" s="175"/>
      <c r="P26" s="169" t="str">
        <f t="shared" si="0"/>
        <v/>
      </c>
      <c r="Q26" s="47" t="str">
        <f>IF(P26="","",VLOOKUP(P26,学校情報!A:G,2,FALSE))</f>
        <v/>
      </c>
      <c r="R26" s="107"/>
      <c r="S26" s="2" t="s">
        <v>97</v>
      </c>
      <c r="T26" s="48">
        <f t="shared" si="1"/>
        <v>0</v>
      </c>
    </row>
    <row r="27" spans="1:20" ht="18.75" customHeight="1">
      <c r="A27" s="21">
        <v>13</v>
      </c>
      <c r="B27" s="41"/>
      <c r="C27" s="84" t="str">
        <f>IF(B27="","",VLOOKUP($B27,登録データ!$A:$I,2,FALSE))</f>
        <v/>
      </c>
      <c r="D27" s="45" t="str">
        <f>IF(B27="","",VLOOKUP($B27,登録データ!$A:$I,3,FALSE))</f>
        <v/>
      </c>
      <c r="E27" s="85" t="str">
        <f>IF(C27="","",VLOOKUP($B27,登録データ!$A:$I,4,FALSE))</f>
        <v/>
      </c>
      <c r="F27" s="131" t="str">
        <f>IF(E27="","",VLOOKUP($B27,登録データ!$A:$I,5,FALSE))</f>
        <v/>
      </c>
      <c r="G27" s="85" t="str">
        <f>IF(E27="","",VLOOKUP($B27,登録データ!$A:$I,6,FALSE))</f>
        <v/>
      </c>
      <c r="H27" s="131" t="str">
        <f>IF(G27="","",VLOOKUP($B27,登録データ!$A:$I,7,FALSE))</f>
        <v/>
      </c>
      <c r="I27" s="181" t="str">
        <f>IF(G27="","",VLOOKUP($B27,登録データ!$A:$I,9,FALSE))</f>
        <v/>
      </c>
      <c r="J27" s="164" t="str">
        <f>IF(H27="","",VLOOKUP($B27,登録データ!$A:$I,8,FALSE))</f>
        <v/>
      </c>
      <c r="K27" s="117"/>
      <c r="L27" s="125"/>
      <c r="M27" s="45"/>
      <c r="N27" s="44"/>
      <c r="O27" s="175"/>
      <c r="P27" s="169" t="str">
        <f t="shared" si="0"/>
        <v/>
      </c>
      <c r="Q27" s="47" t="str">
        <f>IF(P27="","",VLOOKUP(P27,学校情報!A:G,2,FALSE))</f>
        <v/>
      </c>
      <c r="R27" s="107"/>
      <c r="S27" s="2" t="s">
        <v>98</v>
      </c>
      <c r="T27" s="48">
        <f t="shared" si="1"/>
        <v>0</v>
      </c>
    </row>
    <row r="28" spans="1:20" ht="18.75" customHeight="1">
      <c r="A28" s="21">
        <v>14</v>
      </c>
      <c r="B28" s="41"/>
      <c r="C28" s="84" t="str">
        <f>IF(B28="","",VLOOKUP($B28,登録データ!$A:$I,2,FALSE))</f>
        <v/>
      </c>
      <c r="D28" s="45" t="str">
        <f>IF(B28="","",VLOOKUP($B28,登録データ!$A:$I,3,FALSE))</f>
        <v/>
      </c>
      <c r="E28" s="85" t="str">
        <f>IF(C28="","",VLOOKUP($B28,登録データ!$A:$I,4,FALSE))</f>
        <v/>
      </c>
      <c r="F28" s="131" t="str">
        <f>IF(E28="","",VLOOKUP($B28,登録データ!$A:$I,5,FALSE))</f>
        <v/>
      </c>
      <c r="G28" s="85" t="str">
        <f>IF(E28="","",VLOOKUP($B28,登録データ!$A:$I,6,FALSE))</f>
        <v/>
      </c>
      <c r="H28" s="131" t="str">
        <f>IF(G28="","",VLOOKUP($B28,登録データ!$A:$I,7,FALSE))</f>
        <v/>
      </c>
      <c r="I28" s="181" t="str">
        <f>IF(G28="","",VLOOKUP($B28,登録データ!$A:$I,9,FALSE))</f>
        <v/>
      </c>
      <c r="J28" s="164" t="str">
        <f>IF(H28="","",VLOOKUP($B28,登録データ!$A:$I,8,FALSE))</f>
        <v/>
      </c>
      <c r="K28" s="117"/>
      <c r="L28" s="125"/>
      <c r="M28" s="45"/>
      <c r="N28" s="44"/>
      <c r="O28" s="175"/>
      <c r="P28" s="169" t="str">
        <f t="shared" si="0"/>
        <v/>
      </c>
      <c r="Q28" s="47" t="str">
        <f>IF(P28="","",VLOOKUP(P28,学校情報!A:G,2,FALSE))</f>
        <v/>
      </c>
      <c r="R28" s="107"/>
      <c r="S28" s="2" t="s">
        <v>99</v>
      </c>
      <c r="T28" s="48">
        <f t="shared" si="1"/>
        <v>0</v>
      </c>
    </row>
    <row r="29" spans="1:20" ht="18.75" customHeight="1">
      <c r="A29" s="21">
        <v>15</v>
      </c>
      <c r="B29" s="92"/>
      <c r="C29" s="93" t="str">
        <f>IF(B29="","",VLOOKUP($B29,登録データ!$A:$I,2,FALSE))</f>
        <v/>
      </c>
      <c r="D29" s="129" t="str">
        <f>IF(B29="","",VLOOKUP($B29,登録データ!$A:$I,3,FALSE))</f>
        <v/>
      </c>
      <c r="E29" s="87" t="str">
        <f>IF(C29="","",VLOOKUP($B29,登録データ!$A:$I,4,FALSE))</f>
        <v/>
      </c>
      <c r="F29" s="132" t="str">
        <f>IF(E29="","",VLOOKUP($B29,登録データ!$A:$I,5,FALSE))</f>
        <v/>
      </c>
      <c r="G29" s="87" t="str">
        <f>IF(E29="","",VLOOKUP($B29,登録データ!$A:$I,6,FALSE))</f>
        <v/>
      </c>
      <c r="H29" s="132" t="str">
        <f>IF(G29="","",VLOOKUP($B29,登録データ!$A:$I,7,FALSE))</f>
        <v/>
      </c>
      <c r="I29" s="182" t="str">
        <f>IF(G29="","",VLOOKUP($B29,登録データ!$A:$I,9,FALSE))</f>
        <v/>
      </c>
      <c r="J29" s="165" t="str">
        <f>IF(H29="","",VLOOKUP($B29,登録データ!$A:$I,8,FALSE))</f>
        <v/>
      </c>
      <c r="K29" s="118"/>
      <c r="L29" s="126"/>
      <c r="M29" s="53"/>
      <c r="N29" s="52"/>
      <c r="O29" s="176"/>
      <c r="P29" s="170" t="str">
        <f t="shared" si="0"/>
        <v/>
      </c>
      <c r="Q29" s="55" t="str">
        <f>IF(P29="","",VLOOKUP(P29,学校情報!A:G,2,FALSE))</f>
        <v/>
      </c>
      <c r="R29" s="107"/>
      <c r="S29" s="2" t="s">
        <v>100</v>
      </c>
      <c r="T29" s="48">
        <f t="shared" si="1"/>
        <v>0</v>
      </c>
    </row>
    <row r="30" spans="1:20" ht="18.75" customHeight="1">
      <c r="A30" s="21">
        <v>16</v>
      </c>
      <c r="B30" s="56"/>
      <c r="C30" s="82" t="str">
        <f>IF(B30="","",VLOOKUP($B30,登録データ!$A:$I,2,FALSE))</f>
        <v/>
      </c>
      <c r="D30" s="83" t="str">
        <f>IF(B30="","",VLOOKUP($B30,登録データ!$A:$I,3,FALSE))</f>
        <v/>
      </c>
      <c r="E30" s="90" t="str">
        <f>IF(C30="","",VLOOKUP($B30,登録データ!$A:$I,4,FALSE))</f>
        <v/>
      </c>
      <c r="F30" s="130" t="str">
        <f>IF(E30="","",VLOOKUP($B30,登録データ!$A:$I,5,FALSE))</f>
        <v/>
      </c>
      <c r="G30" s="90" t="str">
        <f>IF(E30="","",VLOOKUP($B30,登録データ!$A:$I,6,FALSE))</f>
        <v/>
      </c>
      <c r="H30" s="130" t="str">
        <f>IF(G30="","",VLOOKUP($B30,登録データ!$A:$I,7,FALSE))</f>
        <v/>
      </c>
      <c r="I30" s="183" t="str">
        <f>IF(G30="","",VLOOKUP($B30,登録データ!$A:$I,9,FALSE))</f>
        <v/>
      </c>
      <c r="J30" s="166" t="str">
        <f>IF(H30="","",VLOOKUP($B30,登録データ!$A:$I,8,FALSE))</f>
        <v/>
      </c>
      <c r="K30" s="119"/>
      <c r="L30" s="136"/>
      <c r="M30" s="83"/>
      <c r="N30" s="60"/>
      <c r="O30" s="177"/>
      <c r="P30" s="172" t="str">
        <f t="shared" si="0"/>
        <v/>
      </c>
      <c r="Q30" s="63" t="str">
        <f>IF(P30="","",VLOOKUP(P30,学校情報!A:G,2,FALSE))</f>
        <v/>
      </c>
      <c r="R30" s="107"/>
      <c r="S30" s="2" t="s">
        <v>101</v>
      </c>
      <c r="T30" s="48">
        <f t="shared" si="1"/>
        <v>0</v>
      </c>
    </row>
    <row r="31" spans="1:20" ht="18.75" customHeight="1">
      <c r="A31" s="21">
        <v>17</v>
      </c>
      <c r="B31" s="41"/>
      <c r="C31" s="84" t="str">
        <f>IF(B31="","",VLOOKUP($B31,登録データ!$A:$I,2,FALSE))</f>
        <v/>
      </c>
      <c r="D31" s="45" t="str">
        <f>IF(B31="","",VLOOKUP($B31,登録データ!$A:$I,3,FALSE))</f>
        <v/>
      </c>
      <c r="E31" s="85" t="str">
        <f>IF(C31="","",VLOOKUP($B31,登録データ!$A:$I,4,FALSE))</f>
        <v/>
      </c>
      <c r="F31" s="131" t="str">
        <f>IF(E31="","",VLOOKUP($B31,登録データ!$A:$I,5,FALSE))</f>
        <v/>
      </c>
      <c r="G31" s="85" t="str">
        <f>IF(E31="","",VLOOKUP($B31,登録データ!$A:$I,6,FALSE))</f>
        <v/>
      </c>
      <c r="H31" s="131" t="str">
        <f>IF(G31="","",VLOOKUP($B31,登録データ!$A:$I,7,FALSE))</f>
        <v/>
      </c>
      <c r="I31" s="181" t="str">
        <f>IF(G31="","",VLOOKUP($B31,登録データ!$A:$I,9,FALSE))</f>
        <v/>
      </c>
      <c r="J31" s="164" t="str">
        <f>IF(H31="","",VLOOKUP($B31,登録データ!$A:$I,8,FALSE))</f>
        <v/>
      </c>
      <c r="K31" s="117"/>
      <c r="L31" s="125"/>
      <c r="M31" s="45"/>
      <c r="N31" s="44"/>
      <c r="O31" s="175"/>
      <c r="P31" s="169" t="str">
        <f t="shared" si="0"/>
        <v/>
      </c>
      <c r="Q31" s="47" t="str">
        <f>IF(P31="","",VLOOKUP(P31,学校情報!A:G,2,FALSE))</f>
        <v/>
      </c>
      <c r="R31" s="107"/>
      <c r="S31" s="2" t="s">
        <v>102</v>
      </c>
      <c r="T31" s="48">
        <f t="shared" si="1"/>
        <v>0</v>
      </c>
    </row>
    <row r="32" spans="1:20" ht="18.75" customHeight="1">
      <c r="A32" s="21">
        <v>18</v>
      </c>
      <c r="B32" s="41"/>
      <c r="C32" s="84" t="str">
        <f>IF(B32="","",VLOOKUP($B32,登録データ!$A:$I,2,FALSE))</f>
        <v/>
      </c>
      <c r="D32" s="45" t="str">
        <f>IF(B32="","",VLOOKUP($B32,登録データ!$A:$I,3,FALSE))</f>
        <v/>
      </c>
      <c r="E32" s="85" t="str">
        <f>IF(C32="","",VLOOKUP($B32,登録データ!$A:$I,4,FALSE))</f>
        <v/>
      </c>
      <c r="F32" s="131" t="str">
        <f>IF(E32="","",VLOOKUP($B32,登録データ!$A:$I,5,FALSE))</f>
        <v/>
      </c>
      <c r="G32" s="85" t="str">
        <f>IF(E32="","",VLOOKUP($B32,登録データ!$A:$I,6,FALSE))</f>
        <v/>
      </c>
      <c r="H32" s="131" t="str">
        <f>IF(G32="","",VLOOKUP($B32,登録データ!$A:$I,7,FALSE))</f>
        <v/>
      </c>
      <c r="I32" s="181" t="str">
        <f>IF(G32="","",VLOOKUP($B32,登録データ!$A:$I,9,FALSE))</f>
        <v/>
      </c>
      <c r="J32" s="164" t="str">
        <f>IF(H32="","",VLOOKUP($B32,登録データ!$A:$I,8,FALSE))</f>
        <v/>
      </c>
      <c r="K32" s="117"/>
      <c r="L32" s="125"/>
      <c r="M32" s="45"/>
      <c r="N32" s="44"/>
      <c r="O32" s="175"/>
      <c r="P32" s="169" t="str">
        <f t="shared" si="0"/>
        <v/>
      </c>
      <c r="Q32" s="47" t="str">
        <f>IF(P32="","",VLOOKUP(P32,学校情報!A:G,2,FALSE))</f>
        <v/>
      </c>
      <c r="R32" s="107"/>
      <c r="S32" s="2" t="s">
        <v>103</v>
      </c>
      <c r="T32" s="48">
        <f t="shared" si="1"/>
        <v>0</v>
      </c>
    </row>
    <row r="33" spans="1:20" ht="18.75" customHeight="1">
      <c r="A33" s="21">
        <v>19</v>
      </c>
      <c r="B33" s="41"/>
      <c r="C33" s="84" t="str">
        <f>IF(B33="","",VLOOKUP($B33,登録データ!$A:$I,2,FALSE))</f>
        <v/>
      </c>
      <c r="D33" s="45" t="str">
        <f>IF(B33="","",VLOOKUP($B33,登録データ!$A:$I,3,FALSE))</f>
        <v/>
      </c>
      <c r="E33" s="85" t="str">
        <f>IF(C33="","",VLOOKUP($B33,登録データ!$A:$I,4,FALSE))</f>
        <v/>
      </c>
      <c r="F33" s="131" t="str">
        <f>IF(E33="","",VLOOKUP($B33,登録データ!$A:$I,5,FALSE))</f>
        <v/>
      </c>
      <c r="G33" s="85" t="str">
        <f>IF(E33="","",VLOOKUP($B33,登録データ!$A:$I,6,FALSE))</f>
        <v/>
      </c>
      <c r="H33" s="131" t="str">
        <f>IF(G33="","",VLOOKUP($B33,登録データ!$A:$I,7,FALSE))</f>
        <v/>
      </c>
      <c r="I33" s="181" t="str">
        <f>IF(G33="","",VLOOKUP($B33,登録データ!$A:$I,9,FALSE))</f>
        <v/>
      </c>
      <c r="J33" s="164" t="str">
        <f>IF(H33="","",VLOOKUP($B33,登録データ!$A:$I,8,FALSE))</f>
        <v/>
      </c>
      <c r="K33" s="117"/>
      <c r="L33" s="125"/>
      <c r="M33" s="45"/>
      <c r="N33" s="44"/>
      <c r="O33" s="175"/>
      <c r="P33" s="169" t="str">
        <f t="shared" si="0"/>
        <v/>
      </c>
      <c r="Q33" s="47" t="str">
        <f>IF(P33="","",VLOOKUP(P33,学校情報!A:G,2,FALSE))</f>
        <v/>
      </c>
      <c r="R33" s="107"/>
      <c r="S33" s="2" t="s">
        <v>124</v>
      </c>
      <c r="T33" s="48">
        <f>COUNTIF($K$15:$M$44,S33)</f>
        <v>0</v>
      </c>
    </row>
    <row r="34" spans="1:20" ht="18.75" customHeight="1">
      <c r="A34" s="21">
        <v>20</v>
      </c>
      <c r="B34" s="49"/>
      <c r="C34" s="86" t="str">
        <f>IF(B34="","",VLOOKUP($B34,登録データ!$A:$I,2,FALSE))</f>
        <v/>
      </c>
      <c r="D34" s="53" t="str">
        <f>IF(B34="","",VLOOKUP($B34,登録データ!$A:$I,3,FALSE))</f>
        <v/>
      </c>
      <c r="E34" s="87" t="str">
        <f>IF(C34="","",VLOOKUP($B34,登録データ!$A:$I,4,FALSE))</f>
        <v/>
      </c>
      <c r="F34" s="132" t="str">
        <f>IF(E34="","",VLOOKUP($B34,登録データ!$A:$I,5,FALSE))</f>
        <v/>
      </c>
      <c r="G34" s="87" t="str">
        <f>IF(E34="","",VLOOKUP($B34,登録データ!$A:$I,6,FALSE))</f>
        <v/>
      </c>
      <c r="H34" s="132" t="str">
        <f>IF(G34="","",VLOOKUP($B34,登録データ!$A:$I,7,FALSE))</f>
        <v/>
      </c>
      <c r="I34" s="182" t="str">
        <f>IF(G34="","",VLOOKUP($B34,登録データ!$A:$I,9,FALSE))</f>
        <v/>
      </c>
      <c r="J34" s="165" t="str">
        <f>IF(H34="","",VLOOKUP($B34,登録データ!$A:$I,8,FALSE))</f>
        <v/>
      </c>
      <c r="K34" s="118"/>
      <c r="L34" s="126"/>
      <c r="M34" s="53"/>
      <c r="N34" s="52"/>
      <c r="O34" s="176"/>
      <c r="P34" s="170" t="str">
        <f t="shared" si="0"/>
        <v/>
      </c>
      <c r="Q34" s="55" t="str">
        <f>IF(P34="","",VLOOKUP(P34,学校情報!A:G,2,FALSE))</f>
        <v/>
      </c>
      <c r="R34" s="107"/>
      <c r="S34" s="20" t="s">
        <v>105</v>
      </c>
      <c r="T34" s="48">
        <f>COUNTIF($K$15:$M$44,S34)</f>
        <v>0</v>
      </c>
    </row>
    <row r="35" spans="1:20" ht="18.75" customHeight="1">
      <c r="A35" s="21">
        <v>21</v>
      </c>
      <c r="B35" s="88"/>
      <c r="C35" s="89" t="str">
        <f>IF(B35="","",VLOOKUP($B35,登録データ!$A:$I,2,FALSE))</f>
        <v/>
      </c>
      <c r="D35" s="61" t="str">
        <f>IF(B35="","",VLOOKUP($B35,登録データ!$A:$I,3,FALSE))</f>
        <v/>
      </c>
      <c r="E35" s="90" t="str">
        <f>IF(C35="","",VLOOKUP($B35,登録データ!$A:$I,4,FALSE))</f>
        <v/>
      </c>
      <c r="F35" s="130" t="str">
        <f>IF(E35="","",VLOOKUP($B35,登録データ!$A:$I,5,FALSE))</f>
        <v/>
      </c>
      <c r="G35" s="90" t="str">
        <f>IF(E35="","",VLOOKUP($B35,登録データ!$A:$I,6,FALSE))</f>
        <v/>
      </c>
      <c r="H35" s="130" t="str">
        <f>IF(G35="","",VLOOKUP($B35,登録データ!$A:$I,7,FALSE))</f>
        <v/>
      </c>
      <c r="I35" s="183" t="str">
        <f>IF(G35="","",VLOOKUP($B35,登録データ!$A:$I,9,FALSE))</f>
        <v/>
      </c>
      <c r="J35" s="166" t="str">
        <f>IF(H35="","",VLOOKUP($B35,登録データ!$A:$I,8,FALSE))</f>
        <v/>
      </c>
      <c r="K35" s="119"/>
      <c r="L35" s="136"/>
      <c r="M35" s="83"/>
      <c r="N35" s="59"/>
      <c r="O35" s="187"/>
      <c r="P35" s="171" t="str">
        <f t="shared" si="0"/>
        <v/>
      </c>
      <c r="Q35" s="63" t="str">
        <f>IF(P35="","",VLOOKUP(P35,学校情報!A:G,2,FALSE))</f>
        <v/>
      </c>
      <c r="R35" s="107"/>
      <c r="S35" s="2" t="s">
        <v>78</v>
      </c>
      <c r="T35" s="48">
        <f>COUNTIF($N$15:$N$44,S35)</f>
        <v>0</v>
      </c>
    </row>
    <row r="36" spans="1:20" ht="18.75" customHeight="1">
      <c r="A36" s="21">
        <v>22</v>
      </c>
      <c r="B36" s="41"/>
      <c r="C36" s="84" t="str">
        <f>IF(B36="","",VLOOKUP($B36,登録データ!$A:$I,2,FALSE))</f>
        <v/>
      </c>
      <c r="D36" s="45" t="str">
        <f>IF(B36="","",VLOOKUP($B36,登録データ!$A:$I,3,FALSE))</f>
        <v/>
      </c>
      <c r="E36" s="85" t="str">
        <f>IF(C36="","",VLOOKUP($B36,登録データ!$A:$I,4,FALSE))</f>
        <v/>
      </c>
      <c r="F36" s="131" t="str">
        <f>IF(E36="","",VLOOKUP($B36,登録データ!$A:$I,5,FALSE))</f>
        <v/>
      </c>
      <c r="G36" s="85" t="str">
        <f>IF(E36="","",VLOOKUP($B36,登録データ!$A:$I,6,FALSE))</f>
        <v/>
      </c>
      <c r="H36" s="131" t="str">
        <f>IF(G36="","",VLOOKUP($B36,登録データ!$A:$I,7,FALSE))</f>
        <v/>
      </c>
      <c r="I36" s="181" t="str">
        <f>IF(G36="","",VLOOKUP($B36,登録データ!$A:$I,9,FALSE))</f>
        <v/>
      </c>
      <c r="J36" s="164" t="str">
        <f>IF(H36="","",VLOOKUP($B36,登録データ!$A:$I,8,FALSE))</f>
        <v/>
      </c>
      <c r="K36" s="117"/>
      <c r="L36" s="125"/>
      <c r="M36" s="45"/>
      <c r="N36" s="44"/>
      <c r="O36" s="175"/>
      <c r="P36" s="169" t="str">
        <f t="shared" si="0"/>
        <v/>
      </c>
      <c r="Q36" s="47" t="str">
        <f>IF(P36="","",VLOOKUP(P36,学校情報!A:G,2,FALSE))</f>
        <v/>
      </c>
      <c r="R36" s="107"/>
      <c r="S36" s="2" t="s">
        <v>79</v>
      </c>
      <c r="T36" s="48">
        <f>COUNTIF($O$15:$O$44,S36)</f>
        <v>0</v>
      </c>
    </row>
    <row r="37" spans="1:20" ht="18.75" customHeight="1">
      <c r="A37" s="21">
        <v>23</v>
      </c>
      <c r="B37" s="41"/>
      <c r="C37" s="84" t="str">
        <f>IF(B37="","",VLOOKUP($B37,登録データ!$A:$I,2,FALSE))</f>
        <v/>
      </c>
      <c r="D37" s="45" t="str">
        <f>IF(B37="","",VLOOKUP($B37,登録データ!$A:$I,3,FALSE))</f>
        <v/>
      </c>
      <c r="E37" s="85" t="str">
        <f>IF(C37="","",VLOOKUP($B37,登録データ!$A:$I,4,FALSE))</f>
        <v/>
      </c>
      <c r="F37" s="131" t="str">
        <f>IF(E37="","",VLOOKUP($B37,登録データ!$A:$I,5,FALSE))</f>
        <v/>
      </c>
      <c r="G37" s="85" t="str">
        <f>IF(E37="","",VLOOKUP($B37,登録データ!$A:$I,6,FALSE))</f>
        <v/>
      </c>
      <c r="H37" s="131" t="str">
        <f>IF(G37="","",VLOOKUP($B37,登録データ!$A:$I,7,FALSE))</f>
        <v/>
      </c>
      <c r="I37" s="181" t="str">
        <f>IF(G37="","",VLOOKUP($B37,登録データ!$A:$I,9,FALSE))</f>
        <v/>
      </c>
      <c r="J37" s="164" t="str">
        <f>IF(H37="","",VLOOKUP($B37,登録データ!$A:$I,8,FALSE))</f>
        <v/>
      </c>
      <c r="K37" s="117"/>
      <c r="L37" s="125"/>
      <c r="M37" s="45"/>
      <c r="N37" s="44"/>
      <c r="O37" s="175"/>
      <c r="P37" s="169" t="str">
        <f t="shared" si="0"/>
        <v/>
      </c>
      <c r="Q37" s="47" t="str">
        <f>IF(P37="","",VLOOKUP(P37,学校情報!A:G,2,FALSE))</f>
        <v/>
      </c>
      <c r="R37" s="107"/>
    </row>
    <row r="38" spans="1:20" ht="18.75" customHeight="1">
      <c r="A38" s="21">
        <v>24</v>
      </c>
      <c r="B38" s="41"/>
      <c r="C38" s="84" t="str">
        <f>IF(B38="","",VLOOKUP($B38,登録データ!$A:$I,2,FALSE))</f>
        <v/>
      </c>
      <c r="D38" s="45" t="str">
        <f>IF(B38="","",VLOOKUP($B38,登録データ!$A:$I,3,FALSE))</f>
        <v/>
      </c>
      <c r="E38" s="85" t="str">
        <f>IF(C38="","",VLOOKUP($B38,登録データ!$A:$I,4,FALSE))</f>
        <v/>
      </c>
      <c r="F38" s="131" t="str">
        <f>IF(E38="","",VLOOKUP($B38,登録データ!$A:$I,5,FALSE))</f>
        <v/>
      </c>
      <c r="G38" s="85" t="str">
        <f>IF(E38="","",VLOOKUP($B38,登録データ!$A:$I,6,FALSE))</f>
        <v/>
      </c>
      <c r="H38" s="131" t="str">
        <f>IF(G38="","",VLOOKUP($B38,登録データ!$A:$I,7,FALSE))</f>
        <v/>
      </c>
      <c r="I38" s="181" t="str">
        <f>IF(G38="","",VLOOKUP($B38,登録データ!$A:$I,9,FALSE))</f>
        <v/>
      </c>
      <c r="J38" s="164" t="str">
        <f>IF(H38="","",VLOOKUP($B38,登録データ!$A:$I,8,FALSE))</f>
        <v/>
      </c>
      <c r="K38" s="117"/>
      <c r="L38" s="125"/>
      <c r="M38" s="45"/>
      <c r="N38" s="44"/>
      <c r="O38" s="175"/>
      <c r="P38" s="169" t="str">
        <f t="shared" si="0"/>
        <v/>
      </c>
      <c r="Q38" s="47" t="str">
        <f>IF(P38="","",VLOOKUP(P38,学校情報!A:G,2,FALSE))</f>
        <v/>
      </c>
      <c r="R38" s="107"/>
    </row>
    <row r="39" spans="1:20" ht="18.75" customHeight="1">
      <c r="A39" s="21">
        <v>25</v>
      </c>
      <c r="B39" s="92"/>
      <c r="C39" s="93" t="str">
        <f>IF(B39="","",VLOOKUP($B39,登録データ!$A:$I,2,FALSE))</f>
        <v/>
      </c>
      <c r="D39" s="129" t="str">
        <f>IF(B39="","",VLOOKUP($B39,登録データ!$A:$I,3,FALSE))</f>
        <v/>
      </c>
      <c r="E39" s="87" t="str">
        <f>IF(C39="","",VLOOKUP($B39,登録データ!$A:$I,4,FALSE))</f>
        <v/>
      </c>
      <c r="F39" s="132" t="str">
        <f>IF(E39="","",VLOOKUP($B39,登録データ!$A:$I,5,FALSE))</f>
        <v/>
      </c>
      <c r="G39" s="87" t="str">
        <f>IF(E39="","",VLOOKUP($B39,登録データ!$A:$I,6,FALSE))</f>
        <v/>
      </c>
      <c r="H39" s="132" t="str">
        <f>IF(G39="","",VLOOKUP($B39,登録データ!$A:$I,7,FALSE))</f>
        <v/>
      </c>
      <c r="I39" s="182" t="str">
        <f>IF(G39="","",VLOOKUP($B39,登録データ!$A:$I,9,FALSE))</f>
        <v/>
      </c>
      <c r="J39" s="165" t="str">
        <f>IF(H39="","",VLOOKUP($B39,登録データ!$A:$I,8,FALSE))</f>
        <v/>
      </c>
      <c r="K39" s="118"/>
      <c r="L39" s="126"/>
      <c r="M39" s="53"/>
      <c r="N39" s="52"/>
      <c r="O39" s="176"/>
      <c r="P39" s="170" t="str">
        <f t="shared" si="0"/>
        <v/>
      </c>
      <c r="Q39" s="55" t="str">
        <f>IF(P39="","",VLOOKUP(P39,学校情報!A:G,2,FALSE))</f>
        <v/>
      </c>
      <c r="R39" s="107"/>
    </row>
    <row r="40" spans="1:20" ht="18.75" customHeight="1">
      <c r="A40" s="21">
        <v>26</v>
      </c>
      <c r="B40" s="56"/>
      <c r="C40" s="82" t="str">
        <f>IF(B40="","",VLOOKUP($B40,登録データ!$A:$I,2,FALSE))</f>
        <v/>
      </c>
      <c r="D40" s="83" t="str">
        <f>IF(B40="","",VLOOKUP($B40,登録データ!$A:$I,3,FALSE))</f>
        <v/>
      </c>
      <c r="E40" s="90" t="str">
        <f>IF(C40="","",VLOOKUP($B40,登録データ!$A:$I,4,FALSE))</f>
        <v/>
      </c>
      <c r="F40" s="130" t="str">
        <f>IF(E40="","",VLOOKUP($B40,登録データ!$A:$I,5,FALSE))</f>
        <v/>
      </c>
      <c r="G40" s="90" t="str">
        <f>IF(E40="","",VLOOKUP($B40,登録データ!$A:$I,6,FALSE))</f>
        <v/>
      </c>
      <c r="H40" s="130" t="str">
        <f>IF(G40="","",VLOOKUP($B40,登録データ!$A:$I,7,FALSE))</f>
        <v/>
      </c>
      <c r="I40" s="183" t="str">
        <f>IF(G40="","",VLOOKUP($B40,登録データ!$A:$I,9,FALSE))</f>
        <v/>
      </c>
      <c r="J40" s="166" t="str">
        <f>IF(H40="","",VLOOKUP($B40,登録データ!$A:$I,8,FALSE))</f>
        <v/>
      </c>
      <c r="K40" s="119"/>
      <c r="L40" s="136"/>
      <c r="M40" s="83"/>
      <c r="N40" s="59"/>
      <c r="O40" s="187"/>
      <c r="P40" s="171" t="str">
        <f t="shared" si="0"/>
        <v/>
      </c>
      <c r="Q40" s="63" t="str">
        <f>IF(P40="","",VLOOKUP(P40,学校情報!A:G,2,FALSE))</f>
        <v/>
      </c>
      <c r="R40" s="107"/>
    </row>
    <row r="41" spans="1:20" ht="18.75" customHeight="1">
      <c r="A41" s="21">
        <v>27</v>
      </c>
      <c r="B41" s="41"/>
      <c r="C41" s="84" t="str">
        <f>IF(B41="","",VLOOKUP($B41,登録データ!$A:$I,2,FALSE))</f>
        <v/>
      </c>
      <c r="D41" s="45" t="str">
        <f>IF(B41="","",VLOOKUP($B41,登録データ!$A:$I,3,FALSE))</f>
        <v/>
      </c>
      <c r="E41" s="85" t="str">
        <f>IF(C41="","",VLOOKUP($B41,登録データ!$A:$I,4,FALSE))</f>
        <v/>
      </c>
      <c r="F41" s="131" t="str">
        <f>IF(E41="","",VLOOKUP($B41,登録データ!$A:$I,5,FALSE))</f>
        <v/>
      </c>
      <c r="G41" s="85" t="str">
        <f>IF(E41="","",VLOOKUP($B41,登録データ!$A:$I,6,FALSE))</f>
        <v/>
      </c>
      <c r="H41" s="131" t="str">
        <f>IF(G41="","",VLOOKUP($B41,登録データ!$A:$I,7,FALSE))</f>
        <v/>
      </c>
      <c r="I41" s="181" t="str">
        <f>IF(G41="","",VLOOKUP($B41,登録データ!$A:$I,9,FALSE))</f>
        <v/>
      </c>
      <c r="J41" s="164" t="str">
        <f>IF(H41="","",VLOOKUP($B41,登録データ!$A:$I,8,FALSE))</f>
        <v/>
      </c>
      <c r="K41" s="117"/>
      <c r="L41" s="125"/>
      <c r="M41" s="45"/>
      <c r="N41" s="44"/>
      <c r="O41" s="175"/>
      <c r="P41" s="169" t="str">
        <f t="shared" si="0"/>
        <v/>
      </c>
      <c r="Q41" s="47" t="str">
        <f>IF(P41="","",VLOOKUP(P41,学校情報!A:G,2,FALSE))</f>
        <v/>
      </c>
      <c r="R41" s="107"/>
    </row>
    <row r="42" spans="1:20" ht="18.75" customHeight="1">
      <c r="A42" s="21">
        <v>28</v>
      </c>
      <c r="B42" s="41"/>
      <c r="C42" s="84" t="str">
        <f>IF(B42="","",VLOOKUP($B42,登録データ!$A:$I,2,FALSE))</f>
        <v/>
      </c>
      <c r="D42" s="45" t="str">
        <f>IF(B42="","",VLOOKUP($B42,登録データ!$A:$I,3,FALSE))</f>
        <v/>
      </c>
      <c r="E42" s="85" t="str">
        <f>IF(C42="","",VLOOKUP($B42,登録データ!$A:$I,4,FALSE))</f>
        <v/>
      </c>
      <c r="F42" s="131" t="str">
        <f>IF(E42="","",VLOOKUP($B42,登録データ!$A:$I,5,FALSE))</f>
        <v/>
      </c>
      <c r="G42" s="85" t="str">
        <f>IF(E42="","",VLOOKUP($B42,登録データ!$A:$I,6,FALSE))</f>
        <v/>
      </c>
      <c r="H42" s="131" t="str">
        <f>IF(G42="","",VLOOKUP($B42,登録データ!$A:$I,7,FALSE))</f>
        <v/>
      </c>
      <c r="I42" s="181" t="str">
        <f>IF(G42="","",VLOOKUP($B42,登録データ!$A:$I,9,FALSE))</f>
        <v/>
      </c>
      <c r="J42" s="164" t="str">
        <f>IF(H42="","",VLOOKUP($B42,登録データ!$A:$I,8,FALSE))</f>
        <v/>
      </c>
      <c r="K42" s="117"/>
      <c r="L42" s="125"/>
      <c r="M42" s="45"/>
      <c r="N42" s="44"/>
      <c r="O42" s="175"/>
      <c r="P42" s="169" t="str">
        <f t="shared" si="0"/>
        <v/>
      </c>
      <c r="Q42" s="47" t="str">
        <f>IF(P42="","",VLOOKUP(P42,学校情報!A:G,2,FALSE))</f>
        <v/>
      </c>
      <c r="R42" s="107"/>
    </row>
    <row r="43" spans="1:20" ht="18.75" customHeight="1">
      <c r="A43" s="21">
        <v>29</v>
      </c>
      <c r="B43" s="41"/>
      <c r="C43" s="84" t="str">
        <f>IF(B43="","",VLOOKUP($B43,登録データ!$A:$I,2,FALSE))</f>
        <v/>
      </c>
      <c r="D43" s="45" t="str">
        <f>IF(B43="","",VLOOKUP($B43,登録データ!$A:$I,3,FALSE))</f>
        <v/>
      </c>
      <c r="E43" s="85" t="str">
        <f>IF(C43="","",VLOOKUP($B43,登録データ!$A:$I,4,FALSE))</f>
        <v/>
      </c>
      <c r="F43" s="131" t="str">
        <f>IF(E43="","",VLOOKUP($B43,登録データ!$A:$I,5,FALSE))</f>
        <v/>
      </c>
      <c r="G43" s="85" t="str">
        <f>IF(E43="","",VLOOKUP($B43,登録データ!$A:$I,6,FALSE))</f>
        <v/>
      </c>
      <c r="H43" s="131" t="str">
        <f>IF(G43="","",VLOOKUP($B43,登録データ!$A:$I,7,FALSE))</f>
        <v/>
      </c>
      <c r="I43" s="181" t="str">
        <f>IF(G43="","",VLOOKUP($B43,登録データ!$A:$I,9,FALSE))</f>
        <v/>
      </c>
      <c r="J43" s="164" t="str">
        <f>IF(H43="","",VLOOKUP($B43,登録データ!$A:$I,8,FALSE))</f>
        <v/>
      </c>
      <c r="K43" s="117"/>
      <c r="L43" s="125"/>
      <c r="M43" s="45"/>
      <c r="N43" s="44"/>
      <c r="O43" s="175"/>
      <c r="P43" s="169" t="str">
        <f t="shared" si="0"/>
        <v/>
      </c>
      <c r="Q43" s="47" t="str">
        <f>IF(P43="","",VLOOKUP(P43,学校情報!A:G,2,FALSE))</f>
        <v/>
      </c>
      <c r="R43" s="107"/>
    </row>
    <row r="44" spans="1:20" ht="18.75" customHeight="1" thickBot="1">
      <c r="A44" s="21">
        <v>30</v>
      </c>
      <c r="B44" s="64"/>
      <c r="C44" s="94" t="str">
        <f>IF(B44="","",VLOOKUP($B44,登録データ!$A:$I,2,FALSE))</f>
        <v/>
      </c>
      <c r="D44" s="68" t="str">
        <f>IF(B44="","",VLOOKUP($B44,登録データ!$A:$I,3,FALSE))</f>
        <v/>
      </c>
      <c r="E44" s="95" t="str">
        <f>IF(C44="","",VLOOKUP($B44,登録データ!$A:$I,4,FALSE))</f>
        <v/>
      </c>
      <c r="F44" s="134" t="str">
        <f>IF(E44="","",VLOOKUP($B44,登録データ!$A:$I,5,FALSE))</f>
        <v/>
      </c>
      <c r="G44" s="95" t="str">
        <f>IF(E44="","",VLOOKUP($B44,登録データ!$A:$I,6,FALSE))</f>
        <v/>
      </c>
      <c r="H44" s="134" t="str">
        <f>IF(G44="","",VLOOKUP($B44,登録データ!$A:$I,7,FALSE))</f>
        <v/>
      </c>
      <c r="I44" s="185" t="str">
        <f>IF(G44="","",VLOOKUP($B44,登録データ!$A:$I,9,FALSE))</f>
        <v/>
      </c>
      <c r="J44" s="167" t="str">
        <f>IF(H44="","",VLOOKUP($B44,登録データ!$A:$I,8,FALSE))</f>
        <v/>
      </c>
      <c r="K44" s="120"/>
      <c r="L44" s="128"/>
      <c r="M44" s="68"/>
      <c r="N44" s="67"/>
      <c r="O44" s="178"/>
      <c r="P44" s="173" t="str">
        <f t="shared" si="0"/>
        <v/>
      </c>
      <c r="Q44" s="70" t="str">
        <f>IF(P44="","",VLOOKUP(P44,学校情報!A:G,2,FALSE))</f>
        <v/>
      </c>
      <c r="R44" s="107"/>
    </row>
    <row r="45" spans="1:20" ht="11.25" customHeight="1" thickBot="1">
      <c r="B45" s="6"/>
      <c r="C45" s="6"/>
      <c r="D45" s="6"/>
      <c r="E45" s="6"/>
      <c r="F45" s="6"/>
      <c r="G45" s="6"/>
      <c r="H45" s="6"/>
      <c r="I45" s="6"/>
      <c r="J45" s="6"/>
      <c r="K45" s="6"/>
      <c r="L45" s="6"/>
      <c r="M45" s="6"/>
      <c r="N45" s="6"/>
      <c r="O45" s="6"/>
      <c r="P45" s="6"/>
      <c r="Q45" s="6"/>
    </row>
    <row r="46" spans="1:20" ht="24.75" customHeight="1" thickBot="1">
      <c r="B46" s="21"/>
      <c r="C46" s="21"/>
      <c r="D46" s="21"/>
      <c r="E46" s="73"/>
      <c r="F46" s="73"/>
      <c r="G46" s="75" t="s">
        <v>107</v>
      </c>
      <c r="H46" s="239">
        <f>30-COUNTIF($C$15:$C$44,"")</f>
        <v>0</v>
      </c>
      <c r="I46" s="239"/>
      <c r="J46" s="76" t="s">
        <v>108</v>
      </c>
      <c r="K46" s="3" t="s">
        <v>109</v>
      </c>
    </row>
    <row r="47" spans="1:20" ht="13.5" customHeight="1">
      <c r="B47" s="21"/>
      <c r="C47" s="21"/>
      <c r="D47" s="21"/>
    </row>
    <row r="48" spans="1:20" ht="15" customHeight="1">
      <c r="B48" s="79" t="s">
        <v>110</v>
      </c>
      <c r="C48" s="6"/>
      <c r="D48" s="6"/>
      <c r="E48" s="6"/>
      <c r="F48" s="6"/>
      <c r="G48" s="6"/>
    </row>
    <row r="49" spans="2:19" ht="15" customHeight="1">
      <c r="B49" s="79" t="s">
        <v>111</v>
      </c>
      <c r="C49" s="6"/>
      <c r="D49" s="6"/>
      <c r="E49" s="6"/>
      <c r="F49" s="6"/>
      <c r="G49" s="6"/>
    </row>
    <row r="50" spans="2:19" ht="12.75" customHeight="1">
      <c r="B50" s="21"/>
      <c r="C50" s="21"/>
      <c r="D50" s="21"/>
      <c r="R50" s="6"/>
      <c r="S50" s="6"/>
    </row>
    <row r="51" spans="2:19" ht="11.25" customHeight="1">
      <c r="B51" s="21"/>
      <c r="C51" s="21"/>
      <c r="D51" s="21"/>
    </row>
    <row r="52" spans="2:19" ht="15" customHeight="1">
      <c r="B52" s="21"/>
      <c r="C52" s="21"/>
      <c r="D52" s="21"/>
      <c r="H52" s="238" t="s">
        <v>112</v>
      </c>
      <c r="I52" s="238"/>
      <c r="J52" s="238"/>
      <c r="K52" s="238"/>
      <c r="L52" s="238"/>
      <c r="M52" s="101"/>
      <c r="N52" s="101"/>
      <c r="O52" s="101"/>
      <c r="P52" s="101"/>
    </row>
    <row r="53" spans="2:19" ht="15" customHeight="1">
      <c r="B53" s="21"/>
      <c r="C53" s="21"/>
      <c r="D53" s="21"/>
      <c r="H53" s="109"/>
      <c r="I53" s="109"/>
      <c r="J53" s="109"/>
      <c r="K53" s="109"/>
      <c r="L53" s="109"/>
      <c r="M53" s="101"/>
      <c r="N53" s="101"/>
      <c r="O53" s="101"/>
      <c r="P53" s="101"/>
    </row>
    <row r="54" spans="2:19" ht="18.75" customHeight="1">
      <c r="B54" s="236"/>
      <c r="C54" s="241" t="s">
        <v>113</v>
      </c>
      <c r="D54" s="240"/>
      <c r="E54" s="240"/>
      <c r="H54" s="196" t="str">
        <f>C9</f>
        <v/>
      </c>
      <c r="I54" s="196"/>
      <c r="J54" s="196"/>
      <c r="K54" s="196"/>
      <c r="L54" s="100" t="s">
        <v>114</v>
      </c>
      <c r="M54" s="195"/>
      <c r="N54" s="195"/>
      <c r="O54" s="162" t="s">
        <v>70</v>
      </c>
      <c r="P54" s="180"/>
    </row>
    <row r="55" spans="2:19" ht="18.75" customHeight="1">
      <c r="B55" s="237"/>
      <c r="C55" s="242"/>
      <c r="D55" s="240"/>
      <c r="E55" s="240"/>
      <c r="F55" s="71"/>
      <c r="G55" s="72"/>
    </row>
    <row r="56" spans="2:19" ht="15" customHeight="1">
      <c r="B56" s="73"/>
      <c r="C56" s="73" t="s">
        <v>115</v>
      </c>
      <c r="D56" s="71"/>
      <c r="E56" s="71"/>
      <c r="F56" s="71"/>
      <c r="G56" s="74"/>
      <c r="I56" s="21" t="s">
        <v>689</v>
      </c>
    </row>
    <row r="57" spans="2:19" ht="15" customHeight="1">
      <c r="B57" s="73"/>
      <c r="C57" s="73"/>
      <c r="D57" s="71"/>
      <c r="E57" s="71"/>
      <c r="F57" s="71"/>
      <c r="G57" s="74"/>
      <c r="I57" s="21" t="s">
        <v>699</v>
      </c>
    </row>
    <row r="58" spans="2:19" ht="15" customHeight="1">
      <c r="B58" s="73"/>
      <c r="C58" s="71"/>
      <c r="D58" s="71"/>
      <c r="E58" s="71"/>
      <c r="F58" s="71"/>
      <c r="G58" s="74"/>
      <c r="I58" s="21" t="s">
        <v>688</v>
      </c>
    </row>
    <row r="59" spans="2:19" ht="15" customHeight="1">
      <c r="B59" s="96"/>
      <c r="C59" s="97"/>
      <c r="D59" s="97"/>
      <c r="E59" s="97"/>
      <c r="F59" s="97"/>
      <c r="G59" s="98"/>
      <c r="J59" s="22"/>
      <c r="K59" s="22"/>
      <c r="L59" s="6"/>
    </row>
    <row r="60" spans="2:19" ht="11.25" customHeight="1">
      <c r="B60" s="99"/>
      <c r="C60" s="99"/>
      <c r="D60" s="99"/>
      <c r="E60" s="6"/>
      <c r="F60" s="6"/>
      <c r="G60" s="6"/>
      <c r="H60" s="6"/>
      <c r="I60" s="6"/>
      <c r="J60" s="6"/>
      <c r="K60" s="6"/>
      <c r="L60" s="6"/>
      <c r="N60" s="6"/>
      <c r="O60" s="6"/>
      <c r="P60" s="6"/>
      <c r="Q60" s="6"/>
    </row>
    <row r="61" spans="2:19" ht="11.25" customHeight="1">
      <c r="B61" s="99"/>
      <c r="C61" s="99"/>
      <c r="D61" s="99"/>
      <c r="E61" s="6"/>
      <c r="F61" s="6"/>
      <c r="G61" s="6"/>
      <c r="H61" s="6"/>
      <c r="I61" s="6"/>
      <c r="J61" s="6"/>
      <c r="K61" s="6"/>
      <c r="L61" s="6"/>
      <c r="M61" s="6"/>
      <c r="N61" s="6"/>
      <c r="O61" s="6"/>
      <c r="P61" s="6"/>
      <c r="Q61" s="6"/>
    </row>
    <row r="62" spans="2:19" ht="11.25" customHeight="1">
      <c r="B62" s="99"/>
      <c r="C62" s="99"/>
      <c r="D62" s="99"/>
      <c r="E62" s="6"/>
      <c r="F62" s="6"/>
      <c r="G62" s="6"/>
      <c r="H62" s="6"/>
      <c r="I62" s="6"/>
      <c r="J62" s="6"/>
      <c r="K62" s="6"/>
      <c r="L62" s="6"/>
      <c r="M62" s="6"/>
      <c r="N62" s="6"/>
      <c r="O62" s="6"/>
      <c r="P62" s="6"/>
      <c r="Q62" s="6"/>
    </row>
    <row r="63" spans="2:19" ht="11.25" customHeight="1">
      <c r="B63" s="99"/>
      <c r="C63" s="99"/>
      <c r="D63" s="99"/>
      <c r="E63" s="6"/>
      <c r="F63" s="6"/>
      <c r="G63" s="6"/>
      <c r="H63" s="6"/>
      <c r="I63" s="6"/>
      <c r="J63" s="6"/>
      <c r="K63" s="6"/>
      <c r="L63" s="6"/>
      <c r="M63" s="6"/>
      <c r="N63" s="6"/>
      <c r="O63" s="6"/>
      <c r="P63" s="6"/>
      <c r="Q63" s="6"/>
    </row>
    <row r="64" spans="2:19" ht="11.25" customHeight="1">
      <c r="B64" s="99"/>
      <c r="C64" s="99"/>
      <c r="D64" s="99"/>
      <c r="E64" s="6"/>
      <c r="F64" s="6"/>
      <c r="G64" s="6"/>
      <c r="H64" s="6"/>
      <c r="I64" s="6"/>
      <c r="J64" s="6"/>
      <c r="K64" s="6"/>
      <c r="L64" s="6"/>
      <c r="M64" s="6"/>
      <c r="N64" s="6"/>
      <c r="O64" s="6"/>
      <c r="P64" s="6"/>
      <c r="Q64" s="6"/>
    </row>
    <row r="65" spans="2:19" ht="11.25" customHeight="1">
      <c r="B65" s="99"/>
      <c r="C65" s="99"/>
      <c r="D65" s="99"/>
      <c r="E65" s="6"/>
      <c r="F65" s="6"/>
      <c r="G65" s="6"/>
      <c r="H65" s="6"/>
      <c r="I65" s="6"/>
      <c r="J65" s="6"/>
      <c r="K65" s="6"/>
      <c r="L65" s="6"/>
      <c r="M65" s="6"/>
      <c r="N65" s="6"/>
      <c r="O65" s="6"/>
      <c r="P65" s="6"/>
      <c r="Q65" s="6"/>
      <c r="R65" s="6"/>
      <c r="S65" s="6"/>
    </row>
    <row r="66" spans="2:19" ht="11.25" customHeight="1">
      <c r="B66" s="99"/>
      <c r="C66" s="99"/>
      <c r="D66" s="99"/>
      <c r="E66" s="6"/>
      <c r="F66" s="6"/>
      <c r="G66" s="6"/>
      <c r="H66" s="6"/>
      <c r="I66" s="6"/>
      <c r="J66" s="6"/>
      <c r="K66" s="6"/>
      <c r="L66" s="6"/>
      <c r="M66" s="6"/>
      <c r="N66" s="6"/>
      <c r="O66" s="6"/>
      <c r="P66" s="6"/>
      <c r="Q66" s="6"/>
      <c r="R66" s="6"/>
      <c r="S66" s="6"/>
    </row>
    <row r="67" spans="2:19">
      <c r="B67" s="99"/>
      <c r="C67" s="99"/>
      <c r="D67" s="99"/>
      <c r="E67" s="6"/>
      <c r="F67" s="6"/>
      <c r="G67" s="6"/>
      <c r="H67" s="6"/>
      <c r="I67" s="6"/>
      <c r="J67" s="6"/>
      <c r="K67" s="6"/>
      <c r="L67" s="6"/>
      <c r="M67" s="6"/>
      <c r="N67" s="6"/>
      <c r="O67" s="6"/>
      <c r="P67" s="6"/>
      <c r="Q67" s="6"/>
      <c r="R67" s="6"/>
      <c r="S67" s="6"/>
    </row>
    <row r="68" spans="2:19">
      <c r="B68" s="99"/>
      <c r="C68" s="99"/>
      <c r="D68" s="99"/>
      <c r="E68" s="6"/>
      <c r="F68" s="6"/>
      <c r="G68" s="6"/>
      <c r="H68" s="6"/>
      <c r="I68" s="6"/>
      <c r="J68" s="6"/>
      <c r="K68" s="6"/>
      <c r="L68" s="6"/>
      <c r="M68" s="6"/>
      <c r="N68" s="6"/>
      <c r="O68" s="6"/>
      <c r="P68" s="6"/>
      <c r="Q68" s="6"/>
      <c r="R68" s="6"/>
      <c r="S68" s="6"/>
    </row>
    <row r="69" spans="2:19">
      <c r="B69" s="99"/>
      <c r="C69" s="99"/>
      <c r="D69" s="99"/>
      <c r="E69" s="6"/>
      <c r="F69" s="6"/>
      <c r="G69" s="6"/>
      <c r="H69" s="6"/>
      <c r="I69" s="6"/>
      <c r="J69" s="6"/>
      <c r="K69" s="6"/>
      <c r="L69" s="6"/>
      <c r="M69" s="6"/>
      <c r="N69" s="6"/>
      <c r="O69" s="6"/>
      <c r="P69" s="6"/>
      <c r="Q69" s="6"/>
      <c r="R69" s="6"/>
      <c r="S69" s="6"/>
    </row>
    <row r="70" spans="2:19">
      <c r="B70" s="99"/>
      <c r="C70" s="99"/>
      <c r="D70" s="99"/>
      <c r="E70" s="6"/>
      <c r="F70" s="6"/>
      <c r="G70" s="6"/>
      <c r="H70" s="6"/>
      <c r="I70" s="6"/>
      <c r="J70" s="6"/>
      <c r="K70" s="6"/>
      <c r="L70" s="6"/>
      <c r="M70" s="6"/>
      <c r="N70" s="6"/>
      <c r="O70" s="6"/>
      <c r="P70" s="6"/>
      <c r="Q70" s="6"/>
      <c r="R70" s="6"/>
      <c r="S70" s="6"/>
    </row>
    <row r="71" spans="2:19">
      <c r="B71" s="99"/>
      <c r="C71" s="99"/>
      <c r="D71" s="99"/>
      <c r="E71" s="6"/>
      <c r="F71" s="6"/>
      <c r="G71" s="6"/>
      <c r="H71" s="6"/>
      <c r="I71" s="6"/>
      <c r="J71" s="6"/>
      <c r="K71" s="6"/>
      <c r="L71" s="6"/>
      <c r="M71" s="6"/>
      <c r="N71" s="6"/>
      <c r="O71" s="6"/>
      <c r="P71" s="6"/>
      <c r="Q71" s="6"/>
      <c r="R71" s="6"/>
      <c r="S71" s="6"/>
    </row>
    <row r="72" spans="2:19">
      <c r="B72" s="99"/>
      <c r="C72" s="99"/>
      <c r="D72" s="99"/>
      <c r="E72" s="6"/>
      <c r="F72" s="6"/>
      <c r="G72" s="6"/>
      <c r="H72" s="6"/>
      <c r="I72" s="6"/>
      <c r="J72" s="6"/>
      <c r="K72" s="6"/>
      <c r="L72" s="6"/>
      <c r="M72" s="6"/>
      <c r="N72" s="6"/>
      <c r="O72" s="6"/>
      <c r="P72" s="6"/>
      <c r="Q72" s="6"/>
      <c r="R72" s="6"/>
      <c r="S72" s="6"/>
    </row>
    <row r="73" spans="2:19">
      <c r="B73" s="99"/>
      <c r="C73" s="99"/>
      <c r="D73" s="99"/>
      <c r="E73" s="6"/>
      <c r="F73" s="6"/>
      <c r="G73" s="6"/>
      <c r="H73" s="6"/>
      <c r="I73" s="6"/>
      <c r="J73" s="6"/>
      <c r="K73" s="6"/>
      <c r="L73" s="6"/>
      <c r="M73" s="6"/>
      <c r="N73" s="6"/>
      <c r="O73" s="6"/>
      <c r="P73" s="6"/>
      <c r="Q73" s="6"/>
      <c r="R73" s="6"/>
      <c r="S73" s="6"/>
    </row>
    <row r="74" spans="2:19">
      <c r="B74" s="99"/>
      <c r="C74" s="99"/>
      <c r="D74" s="99"/>
      <c r="E74" s="6"/>
      <c r="F74" s="6"/>
      <c r="G74" s="6"/>
      <c r="H74" s="6"/>
      <c r="I74" s="6"/>
      <c r="J74" s="6"/>
      <c r="K74" s="6"/>
      <c r="L74" s="6"/>
      <c r="M74" s="6"/>
      <c r="N74" s="6"/>
      <c r="O74" s="6"/>
      <c r="P74" s="6"/>
      <c r="Q74" s="6"/>
      <c r="R74" s="6"/>
      <c r="S74" s="6"/>
    </row>
    <row r="75" spans="2:19">
      <c r="B75" s="99"/>
      <c r="C75" s="99"/>
      <c r="D75" s="99"/>
      <c r="E75" s="6"/>
      <c r="F75" s="6"/>
      <c r="G75" s="6"/>
      <c r="H75" s="6"/>
      <c r="I75" s="6"/>
      <c r="J75" s="6"/>
      <c r="K75" s="6"/>
      <c r="L75" s="6"/>
      <c r="M75" s="6"/>
      <c r="N75" s="6"/>
      <c r="O75" s="6"/>
      <c r="P75" s="6"/>
      <c r="Q75" s="6"/>
      <c r="R75" s="6"/>
      <c r="S75" s="6"/>
    </row>
    <row r="76" spans="2:19">
      <c r="B76" s="99"/>
      <c r="C76" s="99"/>
      <c r="D76" s="99"/>
      <c r="E76" s="6"/>
      <c r="F76" s="6"/>
      <c r="G76" s="6"/>
      <c r="H76" s="6"/>
      <c r="I76" s="6"/>
      <c r="J76" s="6"/>
      <c r="K76" s="6"/>
      <c r="L76" s="6"/>
      <c r="M76" s="6"/>
      <c r="N76" s="6"/>
      <c r="O76" s="6"/>
      <c r="P76" s="6"/>
      <c r="Q76" s="6"/>
      <c r="R76" s="6"/>
      <c r="S76" s="6"/>
    </row>
    <row r="77" spans="2:19">
      <c r="B77" s="99"/>
      <c r="C77" s="99"/>
      <c r="D77" s="99"/>
      <c r="E77" s="6"/>
      <c r="F77" s="6"/>
      <c r="G77" s="6"/>
      <c r="H77" s="6"/>
      <c r="I77" s="6"/>
      <c r="J77" s="6"/>
      <c r="K77" s="6"/>
      <c r="L77" s="6"/>
      <c r="M77" s="6"/>
      <c r="N77" s="6"/>
      <c r="O77" s="6"/>
      <c r="P77" s="6"/>
      <c r="Q77" s="6"/>
      <c r="R77" s="6"/>
      <c r="S77" s="6"/>
    </row>
    <row r="78" spans="2:19">
      <c r="B78" s="99"/>
      <c r="C78" s="99"/>
      <c r="D78" s="99"/>
      <c r="E78" s="6"/>
      <c r="F78" s="6"/>
      <c r="G78" s="6"/>
      <c r="H78" s="6"/>
      <c r="I78" s="6"/>
      <c r="J78" s="6"/>
      <c r="K78" s="6"/>
      <c r="L78" s="6"/>
      <c r="M78" s="6"/>
      <c r="N78" s="6"/>
      <c r="O78" s="6"/>
      <c r="P78" s="6"/>
      <c r="Q78" s="6"/>
      <c r="R78" s="6"/>
      <c r="S78" s="6"/>
    </row>
    <row r="79" spans="2:19">
      <c r="B79" s="99"/>
      <c r="C79" s="99"/>
      <c r="D79" s="99"/>
      <c r="E79" s="6"/>
      <c r="F79" s="6"/>
      <c r="G79" s="6"/>
      <c r="H79" s="6"/>
      <c r="I79" s="6"/>
      <c r="J79" s="6"/>
      <c r="K79" s="6"/>
      <c r="L79" s="6"/>
      <c r="M79" s="6"/>
      <c r="N79" s="6"/>
      <c r="O79" s="6"/>
      <c r="P79" s="6"/>
      <c r="Q79" s="6"/>
      <c r="R79" s="6"/>
      <c r="S79" s="6"/>
    </row>
    <row r="80" spans="2:19">
      <c r="B80" s="99"/>
      <c r="C80" s="99"/>
      <c r="D80" s="99"/>
      <c r="E80" s="6"/>
      <c r="F80" s="6"/>
      <c r="G80" s="6"/>
      <c r="H80" s="6"/>
      <c r="I80" s="6"/>
      <c r="J80" s="6"/>
      <c r="K80" s="6"/>
      <c r="L80" s="6"/>
      <c r="M80" s="6"/>
      <c r="N80" s="6"/>
      <c r="O80" s="6"/>
      <c r="P80" s="6"/>
      <c r="Q80" s="6"/>
      <c r="R80" s="6"/>
      <c r="S80" s="6"/>
    </row>
    <row r="81" spans="2:19">
      <c r="B81" s="99"/>
      <c r="C81" s="99"/>
      <c r="D81" s="99"/>
      <c r="E81" s="6"/>
      <c r="F81" s="6"/>
      <c r="G81" s="6"/>
      <c r="H81" s="6"/>
      <c r="I81" s="6"/>
      <c r="J81" s="6"/>
      <c r="K81" s="6"/>
      <c r="L81" s="6"/>
      <c r="M81" s="6"/>
      <c r="N81" s="6"/>
      <c r="O81" s="6"/>
      <c r="P81" s="6"/>
      <c r="Q81" s="6"/>
      <c r="R81" s="6"/>
      <c r="S81" s="6"/>
    </row>
    <row r="82" spans="2:19">
      <c r="B82" s="99"/>
      <c r="C82" s="99"/>
      <c r="D82" s="99"/>
      <c r="E82" s="6"/>
      <c r="F82" s="6"/>
      <c r="G82" s="6"/>
      <c r="H82" s="6"/>
      <c r="I82" s="6"/>
      <c r="J82" s="6"/>
      <c r="K82" s="6"/>
      <c r="L82" s="6"/>
      <c r="M82" s="6"/>
      <c r="N82" s="6"/>
      <c r="O82" s="6"/>
      <c r="P82" s="6"/>
      <c r="Q82" s="6"/>
      <c r="R82" s="6"/>
      <c r="S82" s="6"/>
    </row>
    <row r="83" spans="2:19">
      <c r="B83" s="99"/>
      <c r="C83" s="99"/>
      <c r="D83" s="99"/>
      <c r="E83" s="6"/>
      <c r="F83" s="6"/>
      <c r="G83" s="6"/>
      <c r="H83" s="6"/>
      <c r="I83" s="6"/>
      <c r="J83" s="6"/>
      <c r="K83" s="6"/>
      <c r="L83" s="6"/>
      <c r="M83" s="6"/>
      <c r="N83" s="6"/>
      <c r="O83" s="6"/>
      <c r="P83" s="6"/>
      <c r="Q83" s="6"/>
      <c r="R83" s="6"/>
      <c r="S83" s="6"/>
    </row>
    <row r="84" spans="2:19">
      <c r="B84" s="99"/>
      <c r="C84" s="99"/>
      <c r="D84" s="99"/>
      <c r="E84" s="6"/>
      <c r="F84" s="6"/>
      <c r="G84" s="6"/>
      <c r="H84" s="6"/>
      <c r="I84" s="6"/>
      <c r="J84" s="6"/>
      <c r="K84" s="6"/>
      <c r="L84" s="6"/>
      <c r="M84" s="6"/>
      <c r="N84" s="6"/>
      <c r="O84" s="6"/>
      <c r="P84" s="6"/>
      <c r="Q84" s="6"/>
      <c r="R84" s="6"/>
      <c r="S84" s="6"/>
    </row>
    <row r="85" spans="2:19">
      <c r="B85" s="99"/>
      <c r="C85" s="99"/>
      <c r="D85" s="99"/>
      <c r="E85" s="6"/>
      <c r="F85" s="6"/>
      <c r="G85" s="6"/>
      <c r="H85" s="6"/>
      <c r="I85" s="6"/>
      <c r="J85" s="6"/>
      <c r="K85" s="6"/>
      <c r="L85" s="6"/>
      <c r="M85" s="6"/>
      <c r="N85" s="6"/>
      <c r="O85" s="6"/>
      <c r="P85" s="6"/>
      <c r="Q85" s="6"/>
      <c r="R85" s="6"/>
      <c r="S85" s="6"/>
    </row>
    <row r="86" spans="2:19">
      <c r="B86" s="99"/>
      <c r="C86" s="99"/>
      <c r="D86" s="99"/>
      <c r="E86" s="6"/>
      <c r="F86" s="6"/>
      <c r="G86" s="6"/>
      <c r="H86" s="6"/>
      <c r="I86" s="6"/>
      <c r="J86" s="6"/>
      <c r="K86" s="6"/>
      <c r="L86" s="6"/>
      <c r="M86" s="6"/>
      <c r="N86" s="6"/>
      <c r="O86" s="6"/>
      <c r="P86" s="6"/>
      <c r="Q86" s="6"/>
      <c r="R86" s="6"/>
      <c r="S86" s="6"/>
    </row>
    <row r="87" spans="2:19">
      <c r="B87" s="99"/>
      <c r="C87" s="99"/>
      <c r="D87" s="99"/>
      <c r="E87" s="6"/>
      <c r="F87" s="6"/>
      <c r="G87" s="6"/>
      <c r="H87" s="6"/>
      <c r="I87" s="6"/>
      <c r="J87" s="6"/>
      <c r="K87" s="6"/>
      <c r="L87" s="6"/>
      <c r="M87" s="6"/>
      <c r="N87" s="6"/>
      <c r="O87" s="6"/>
      <c r="P87" s="6"/>
      <c r="Q87" s="6"/>
      <c r="R87" s="6"/>
      <c r="S87" s="6"/>
    </row>
    <row r="88" spans="2:19">
      <c r="B88" s="99"/>
      <c r="C88" s="99"/>
      <c r="D88" s="99"/>
      <c r="E88" s="6"/>
      <c r="F88" s="6"/>
      <c r="G88" s="6"/>
      <c r="H88" s="6"/>
      <c r="I88" s="6"/>
      <c r="J88" s="6"/>
      <c r="K88" s="6"/>
      <c r="L88" s="6"/>
      <c r="M88" s="6"/>
      <c r="N88" s="6"/>
      <c r="O88" s="6"/>
      <c r="P88" s="6"/>
      <c r="Q88" s="6"/>
      <c r="R88" s="6"/>
      <c r="S88" s="6"/>
    </row>
    <row r="89" spans="2:19">
      <c r="B89" s="99"/>
      <c r="C89" s="99"/>
      <c r="D89" s="99"/>
      <c r="E89" s="6"/>
      <c r="F89" s="6"/>
      <c r="G89" s="6"/>
      <c r="H89" s="6"/>
      <c r="I89" s="6"/>
      <c r="J89" s="6"/>
      <c r="K89" s="6"/>
      <c r="L89" s="6"/>
      <c r="M89" s="6"/>
      <c r="N89" s="6"/>
      <c r="O89" s="6"/>
      <c r="P89" s="6"/>
      <c r="Q89" s="6"/>
      <c r="R89" s="6"/>
      <c r="S89" s="6"/>
    </row>
    <row r="90" spans="2:19">
      <c r="B90" s="99"/>
      <c r="C90" s="99"/>
      <c r="D90" s="99"/>
      <c r="E90" s="6"/>
      <c r="F90" s="6"/>
      <c r="G90" s="6"/>
      <c r="H90" s="6"/>
      <c r="I90" s="6"/>
      <c r="J90" s="6"/>
      <c r="K90" s="6"/>
      <c r="L90" s="6"/>
      <c r="M90" s="6"/>
      <c r="N90" s="6"/>
      <c r="O90" s="6"/>
      <c r="P90" s="6"/>
      <c r="Q90" s="6"/>
      <c r="R90" s="6"/>
      <c r="S90" s="6"/>
    </row>
    <row r="91" spans="2:19">
      <c r="B91" s="99"/>
      <c r="C91" s="99"/>
      <c r="D91" s="99"/>
      <c r="E91" s="6"/>
      <c r="F91" s="6"/>
      <c r="G91" s="6"/>
      <c r="H91" s="6"/>
      <c r="I91" s="6"/>
      <c r="J91" s="6"/>
      <c r="K91" s="6"/>
      <c r="L91" s="6"/>
      <c r="M91" s="6"/>
      <c r="N91" s="6"/>
      <c r="O91" s="6"/>
      <c r="P91" s="6"/>
      <c r="Q91" s="6"/>
      <c r="R91" s="6"/>
      <c r="S91" s="6"/>
    </row>
    <row r="92" spans="2:19">
      <c r="B92" s="99"/>
      <c r="C92" s="99"/>
      <c r="D92" s="99"/>
      <c r="E92" s="6"/>
      <c r="F92" s="6"/>
      <c r="G92" s="6"/>
      <c r="H92" s="6"/>
      <c r="I92" s="6"/>
      <c r="J92" s="6"/>
      <c r="K92" s="6"/>
      <c r="L92" s="6"/>
      <c r="M92" s="6"/>
      <c r="N92" s="6"/>
      <c r="O92" s="6"/>
      <c r="P92" s="6"/>
      <c r="Q92" s="6"/>
      <c r="R92" s="6"/>
      <c r="S92" s="6"/>
    </row>
    <row r="93" spans="2:19">
      <c r="B93" s="99"/>
      <c r="C93" s="99"/>
      <c r="D93" s="99"/>
      <c r="E93" s="6"/>
      <c r="F93" s="6"/>
      <c r="G93" s="6"/>
      <c r="H93" s="6"/>
      <c r="I93" s="6"/>
      <c r="J93" s="6"/>
      <c r="K93" s="6"/>
      <c r="L93" s="6"/>
      <c r="M93" s="6"/>
      <c r="N93" s="6"/>
      <c r="O93" s="6"/>
      <c r="P93" s="6"/>
      <c r="Q93" s="6"/>
      <c r="R93" s="6"/>
      <c r="S93" s="6"/>
    </row>
    <row r="94" spans="2:19">
      <c r="B94" s="99"/>
      <c r="C94" s="99"/>
      <c r="D94" s="99"/>
      <c r="E94" s="6"/>
      <c r="F94" s="6"/>
      <c r="G94" s="6"/>
      <c r="H94" s="6"/>
      <c r="I94" s="6"/>
      <c r="J94" s="6"/>
      <c r="K94" s="6"/>
      <c r="L94" s="6"/>
      <c r="M94" s="6"/>
      <c r="N94" s="6"/>
      <c r="O94" s="6"/>
      <c r="P94" s="6"/>
      <c r="Q94" s="6"/>
      <c r="R94" s="6"/>
      <c r="S94" s="6"/>
    </row>
    <row r="95" spans="2:19">
      <c r="B95" s="99"/>
      <c r="C95" s="99"/>
      <c r="D95" s="99"/>
      <c r="E95" s="6"/>
      <c r="F95" s="6"/>
      <c r="G95" s="6"/>
      <c r="H95" s="6"/>
      <c r="I95" s="6"/>
      <c r="J95" s="6"/>
      <c r="K95" s="6"/>
      <c r="L95" s="6"/>
      <c r="M95" s="6"/>
      <c r="N95" s="6"/>
      <c r="O95" s="6"/>
      <c r="P95" s="6"/>
      <c r="Q95" s="6"/>
      <c r="R95" s="6"/>
      <c r="S95" s="6"/>
    </row>
    <row r="96" spans="2:19">
      <c r="B96" s="99"/>
      <c r="C96" s="99"/>
      <c r="D96" s="99"/>
      <c r="E96" s="6"/>
      <c r="F96" s="6"/>
      <c r="G96" s="6"/>
      <c r="H96" s="6"/>
      <c r="I96" s="6"/>
      <c r="J96" s="6"/>
      <c r="K96" s="6"/>
      <c r="L96" s="6"/>
      <c r="M96" s="6"/>
      <c r="N96" s="6"/>
      <c r="O96" s="6"/>
      <c r="P96" s="6"/>
      <c r="Q96" s="6"/>
      <c r="R96" s="6"/>
      <c r="S96" s="6"/>
    </row>
    <row r="97" spans="2:19">
      <c r="B97" s="99"/>
      <c r="C97" s="99"/>
      <c r="D97" s="99"/>
      <c r="E97" s="6"/>
      <c r="F97" s="6"/>
      <c r="G97" s="6"/>
      <c r="H97" s="6"/>
      <c r="I97" s="6"/>
      <c r="J97" s="6"/>
      <c r="K97" s="6"/>
      <c r="L97" s="6"/>
      <c r="M97" s="6"/>
      <c r="N97" s="6"/>
      <c r="O97" s="6"/>
      <c r="P97" s="6"/>
      <c r="Q97" s="6"/>
      <c r="R97" s="6"/>
      <c r="S97" s="6"/>
    </row>
    <row r="98" spans="2:19">
      <c r="B98" s="99"/>
      <c r="C98" s="99"/>
      <c r="D98" s="99"/>
      <c r="E98" s="6"/>
      <c r="F98" s="6"/>
      <c r="G98" s="6"/>
      <c r="H98" s="6"/>
      <c r="I98" s="6"/>
      <c r="J98" s="6"/>
      <c r="K98" s="6"/>
      <c r="L98" s="6"/>
      <c r="M98" s="6"/>
      <c r="N98" s="6"/>
      <c r="O98" s="6"/>
      <c r="P98" s="6"/>
      <c r="Q98" s="6"/>
      <c r="R98" s="6"/>
      <c r="S98" s="6"/>
    </row>
    <row r="99" spans="2:19">
      <c r="B99" s="99"/>
      <c r="C99" s="99"/>
      <c r="D99" s="99"/>
      <c r="E99" s="6"/>
      <c r="F99" s="6"/>
      <c r="G99" s="6"/>
      <c r="H99" s="6"/>
      <c r="I99" s="6"/>
      <c r="J99" s="6"/>
      <c r="K99" s="6"/>
      <c r="L99" s="6"/>
      <c r="M99" s="6"/>
      <c r="N99" s="6"/>
      <c r="O99" s="6"/>
      <c r="P99" s="6"/>
      <c r="Q99" s="6"/>
      <c r="R99" s="6"/>
      <c r="S99" s="6"/>
    </row>
    <row r="100" spans="2:19">
      <c r="B100" s="99"/>
      <c r="C100" s="99"/>
      <c r="D100" s="99"/>
      <c r="E100" s="6"/>
      <c r="F100" s="6"/>
      <c r="G100" s="6"/>
      <c r="H100" s="6"/>
      <c r="I100" s="6"/>
      <c r="J100" s="6"/>
      <c r="K100" s="6"/>
      <c r="L100" s="6"/>
      <c r="M100" s="6"/>
      <c r="N100" s="6"/>
      <c r="O100" s="6"/>
      <c r="P100" s="6"/>
      <c r="Q100" s="6"/>
      <c r="R100" s="6"/>
      <c r="S100" s="6"/>
    </row>
    <row r="101" spans="2:19">
      <c r="B101" s="99"/>
      <c r="C101" s="99"/>
      <c r="D101" s="99"/>
      <c r="E101" s="6"/>
      <c r="F101" s="6"/>
      <c r="G101" s="6"/>
      <c r="H101" s="6"/>
      <c r="I101" s="6"/>
      <c r="J101" s="6"/>
      <c r="K101" s="6"/>
      <c r="L101" s="6"/>
      <c r="M101" s="6"/>
      <c r="N101" s="6"/>
      <c r="O101" s="6"/>
      <c r="P101" s="6"/>
      <c r="Q101" s="6"/>
      <c r="R101" s="6"/>
      <c r="S101" s="6"/>
    </row>
    <row r="102" spans="2:19">
      <c r="R102" s="6"/>
      <c r="S102" s="6"/>
    </row>
    <row r="103" spans="2:19">
      <c r="R103" s="6"/>
      <c r="S103" s="6"/>
    </row>
    <row r="104" spans="2:19">
      <c r="R104" s="6"/>
      <c r="S104" s="6"/>
    </row>
    <row r="105" spans="2:19">
      <c r="R105" s="6"/>
      <c r="S105" s="6"/>
    </row>
    <row r="106" spans="2:19">
      <c r="R106" s="6"/>
      <c r="S106" s="6"/>
    </row>
  </sheetData>
  <mergeCells count="33">
    <mergeCell ref="J10:J11"/>
    <mergeCell ref="Q13:Q14"/>
    <mergeCell ref="N4:O5"/>
    <mergeCell ref="N3:O3"/>
    <mergeCell ref="I10:I11"/>
    <mergeCell ref="I13:I14"/>
    <mergeCell ref="B54:B55"/>
    <mergeCell ref="R13:R14"/>
    <mergeCell ref="H52:L52"/>
    <mergeCell ref="H46:I46"/>
    <mergeCell ref="C13:D13"/>
    <mergeCell ref="E13:F13"/>
    <mergeCell ref="C54:C55"/>
    <mergeCell ref="D54:E54"/>
    <mergeCell ref="D55:E55"/>
    <mergeCell ref="H54:K54"/>
    <mergeCell ref="M54:N54"/>
    <mergeCell ref="R1:S11"/>
    <mergeCell ref="A13:A14"/>
    <mergeCell ref="G13:H13"/>
    <mergeCell ref="K13:M13"/>
    <mergeCell ref="P13:P14"/>
    <mergeCell ref="B13:B14"/>
    <mergeCell ref="J13:J14"/>
    <mergeCell ref="N13:N14"/>
    <mergeCell ref="K9:O9"/>
    <mergeCell ref="O13:O14"/>
    <mergeCell ref="K10:N11"/>
    <mergeCell ref="O10:O11"/>
    <mergeCell ref="C9:I9"/>
    <mergeCell ref="B1:P1"/>
    <mergeCell ref="C10:H11"/>
    <mergeCell ref="B10:B11"/>
  </mergeCells>
  <phoneticPr fontId="1"/>
  <conditionalFormatting sqref="C9:I9 C15:J44">
    <cfRule type="containsBlanks" dxfId="8" priority="14" stopIfTrue="1">
      <formula>LEN(TRIM(C9))=0</formula>
    </cfRule>
  </conditionalFormatting>
  <conditionalFormatting sqref="H54">
    <cfRule type="containsBlanks" dxfId="7" priority="12" stopIfTrue="1">
      <formula>LEN(TRIM(H54))=0</formula>
    </cfRule>
  </conditionalFormatting>
  <conditionalFormatting sqref="H46:I46">
    <cfRule type="containsBlanks" dxfId="6" priority="11" stopIfTrue="1">
      <formula>LEN(TRIM(H46))=0</formula>
    </cfRule>
  </conditionalFormatting>
  <conditionalFormatting sqref="K9">
    <cfRule type="containsBlanks" dxfId="5" priority="13" stopIfTrue="1">
      <formula>LEN(TRIM(K9))=0</formula>
    </cfRule>
  </conditionalFormatting>
  <conditionalFormatting sqref="P15:Q44">
    <cfRule type="containsBlanks" dxfId="4" priority="5" stopIfTrue="1">
      <formula>LEN(TRIM(P15))=0</formula>
    </cfRule>
  </conditionalFormatting>
  <dataValidations count="6">
    <dataValidation imeMode="on" allowBlank="1" showInputMessage="1" showErrorMessage="1" sqref="E60:I60 E45:I46 H52:H53" xr:uid="{00000000-0002-0000-0300-000000000000}"/>
    <dataValidation imeMode="disabled" allowBlank="1" showInputMessage="1" showErrorMessage="1" sqref="B15:B44 J15:J44" xr:uid="{00000000-0002-0000-0300-000001000000}"/>
    <dataValidation imeMode="halfKatakana" allowBlank="1" showInputMessage="1" showErrorMessage="1" sqref="E15:I44" xr:uid="{00000000-0002-0000-0300-000002000000}"/>
    <dataValidation type="list" allowBlank="1" showInputMessage="1" showErrorMessage="1" sqref="I10:I11" xr:uid="{00000000-0002-0000-0300-000003000000}">
      <formula1>"教諭,助手,外部"</formula1>
    </dataValidation>
    <dataValidation type="list" allowBlank="1" showInputMessage="1" showErrorMessage="1" sqref="N15:O44" xr:uid="{00000000-0002-0000-0300-000004000000}">
      <formula1>"○"</formula1>
    </dataValidation>
    <dataValidation type="list" allowBlank="1" showInputMessage="1" showErrorMessage="1" sqref="K15:M44" xr:uid="{00000000-0002-0000-0300-000005000000}">
      <formula1>$S$16:$S$34</formula1>
    </dataValidation>
  </dataValidations>
  <printOptions horizontalCentered="1"/>
  <pageMargins left="0.59055118110236227" right="0.59055118110236227" top="0.78740157480314965" bottom="0.59055118110236227" header="0.19685039370078741" footer="0.19685039370078741"/>
  <pageSetup paperSize="9" scale="67" fitToHeight="4" orientation="portrait" r:id="rId1"/>
  <headerFooter alignWithMargins="0">
    <oddHeader>&amp;RNo &amp;P</oddHeader>
  </headerFooter>
  <ignoredErrors>
    <ignoredError sqref="C15"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R42"/>
  <sheetViews>
    <sheetView view="pageBreakPreview" zoomScale="70" zoomScaleNormal="100" zoomScaleSheetLayoutView="70" workbookViewId="0">
      <selection sqref="A1:M1"/>
    </sheetView>
  </sheetViews>
  <sheetFormatPr defaultColWidth="6.19921875" defaultRowHeight="22.5" customHeight="1"/>
  <cols>
    <col min="1" max="14" width="6.19921875" style="7"/>
    <col min="15" max="15" width="4.09765625" style="7" customWidth="1"/>
    <col min="16" max="16384" width="6.19921875" style="7"/>
  </cols>
  <sheetData>
    <row r="1" spans="1:16" s="145" customFormat="1" ht="22.5" customHeight="1">
      <c r="A1" s="247" t="str">
        <f>男子選手!B1</f>
        <v>令和８年度　沖縄県高等学校総合体育大会</v>
      </c>
      <c r="B1" s="247"/>
      <c r="C1" s="247"/>
      <c r="D1" s="247"/>
      <c r="E1" s="247"/>
      <c r="F1" s="247"/>
      <c r="G1" s="247"/>
      <c r="H1" s="247"/>
      <c r="I1" s="247"/>
      <c r="J1" s="247"/>
      <c r="K1" s="247"/>
      <c r="L1" s="247"/>
      <c r="M1" s="247"/>
      <c r="N1" s="160"/>
      <c r="O1" s="160"/>
      <c r="P1" s="160"/>
    </row>
    <row r="2" spans="1:16" s="14" customFormat="1" ht="15" customHeight="1" thickBot="1">
      <c r="A2" s="110"/>
      <c r="B2" s="110"/>
      <c r="C2" s="110"/>
      <c r="D2" s="110"/>
      <c r="E2" s="110"/>
      <c r="F2" s="110"/>
      <c r="G2" s="110"/>
      <c r="H2" s="110"/>
      <c r="I2" s="110"/>
      <c r="J2" s="110"/>
      <c r="K2" s="110"/>
      <c r="L2" s="110"/>
      <c r="M2" s="110"/>
      <c r="N2" s="110"/>
    </row>
    <row r="3" spans="1:16" ht="22.5" customHeight="1" thickBot="1">
      <c r="A3" s="16" t="s">
        <v>125</v>
      </c>
      <c r="C3" s="8"/>
      <c r="D3" s="8"/>
      <c r="E3" s="8"/>
      <c r="F3" s="8"/>
      <c r="G3" s="8"/>
      <c r="H3" s="254" t="s">
        <v>126</v>
      </c>
      <c r="I3" s="254"/>
      <c r="J3" s="254"/>
      <c r="K3" s="255"/>
      <c r="L3" s="248"/>
      <c r="M3" s="249"/>
    </row>
    <row r="4" spans="1:16" ht="14.7" customHeight="1"/>
    <row r="5" spans="1:16" ht="22.5" customHeight="1">
      <c r="B5" s="17" t="s">
        <v>127</v>
      </c>
      <c r="C5" s="18" t="str">
        <f>IF(L3="","",L3*100)</f>
        <v/>
      </c>
      <c r="D5" s="18" t="str">
        <f t="shared" ref="D5:L5" si="0">IF($L$3="","",C5+1)</f>
        <v/>
      </c>
      <c r="E5" s="18" t="str">
        <f t="shared" si="0"/>
        <v/>
      </c>
      <c r="F5" s="18" t="str">
        <f t="shared" si="0"/>
        <v/>
      </c>
      <c r="G5" s="18" t="str">
        <f t="shared" si="0"/>
        <v/>
      </c>
      <c r="H5" s="18" t="str">
        <f t="shared" si="0"/>
        <v/>
      </c>
      <c r="I5" s="18" t="str">
        <f t="shared" si="0"/>
        <v/>
      </c>
      <c r="J5" s="18" t="str">
        <f t="shared" si="0"/>
        <v/>
      </c>
      <c r="K5" s="18" t="str">
        <f t="shared" si="0"/>
        <v/>
      </c>
      <c r="L5" s="18" t="str">
        <f t="shared" si="0"/>
        <v/>
      </c>
      <c r="M5" s="19" t="s">
        <v>128</v>
      </c>
    </row>
    <row r="6" spans="1:16" ht="30" customHeight="1">
      <c r="B6" s="10" t="s">
        <v>129</v>
      </c>
      <c r="C6" s="146"/>
      <c r="D6" s="146"/>
      <c r="E6" s="146"/>
      <c r="F6" s="146"/>
      <c r="G6" s="146"/>
      <c r="H6" s="146"/>
      <c r="I6" s="146"/>
      <c r="J6" s="146"/>
      <c r="K6" s="146"/>
      <c r="L6" s="146"/>
      <c r="M6" s="147">
        <f>SUM(C6:L6)</f>
        <v>0</v>
      </c>
    </row>
    <row r="7" spans="1:16" ht="22.5" customHeight="1">
      <c r="B7" s="17" t="s">
        <v>127</v>
      </c>
      <c r="C7" s="18" t="str">
        <f>IF(L3="","",L5+1)</f>
        <v/>
      </c>
      <c r="D7" s="18" t="str">
        <f t="shared" ref="D7:L7" si="1">IF($L$3="","",C7+1)</f>
        <v/>
      </c>
      <c r="E7" s="18" t="str">
        <f t="shared" si="1"/>
        <v/>
      </c>
      <c r="F7" s="18" t="str">
        <f t="shared" si="1"/>
        <v/>
      </c>
      <c r="G7" s="18" t="str">
        <f t="shared" si="1"/>
        <v/>
      </c>
      <c r="H7" s="18" t="str">
        <f t="shared" si="1"/>
        <v/>
      </c>
      <c r="I7" s="18" t="str">
        <f t="shared" si="1"/>
        <v/>
      </c>
      <c r="J7" s="18" t="str">
        <f t="shared" si="1"/>
        <v/>
      </c>
      <c r="K7" s="18" t="str">
        <f t="shared" si="1"/>
        <v/>
      </c>
      <c r="L7" s="18" t="str">
        <f t="shared" si="1"/>
        <v/>
      </c>
      <c r="M7" s="19" t="s">
        <v>128</v>
      </c>
    </row>
    <row r="8" spans="1:16" ht="29.7" customHeight="1">
      <c r="B8" s="10" t="s">
        <v>129</v>
      </c>
      <c r="C8" s="146"/>
      <c r="D8" s="146"/>
      <c r="E8" s="146"/>
      <c r="F8" s="146"/>
      <c r="G8" s="146"/>
      <c r="H8" s="146"/>
      <c r="I8" s="146"/>
      <c r="J8" s="146"/>
      <c r="K8" s="146"/>
      <c r="L8" s="146"/>
      <c r="M8" s="147">
        <f>SUM(C8:L8)</f>
        <v>0</v>
      </c>
    </row>
    <row r="9" spans="1:16" ht="22.5" customHeight="1">
      <c r="B9" s="17" t="s">
        <v>127</v>
      </c>
      <c r="C9" s="18" t="str">
        <f>IF(L5="","",L7+1)</f>
        <v/>
      </c>
      <c r="D9" s="18" t="str">
        <f t="shared" ref="D9:L9" si="2">IF($L$3="","",C9+1)</f>
        <v/>
      </c>
      <c r="E9" s="18" t="str">
        <f t="shared" si="2"/>
        <v/>
      </c>
      <c r="F9" s="18" t="str">
        <f t="shared" si="2"/>
        <v/>
      </c>
      <c r="G9" s="18" t="str">
        <f t="shared" si="2"/>
        <v/>
      </c>
      <c r="H9" s="18" t="str">
        <f t="shared" si="2"/>
        <v/>
      </c>
      <c r="I9" s="18" t="str">
        <f t="shared" si="2"/>
        <v/>
      </c>
      <c r="J9" s="18" t="str">
        <f t="shared" si="2"/>
        <v/>
      </c>
      <c r="K9" s="18" t="str">
        <f t="shared" si="2"/>
        <v/>
      </c>
      <c r="L9" s="18" t="str">
        <f t="shared" si="2"/>
        <v/>
      </c>
      <c r="M9" s="19" t="s">
        <v>128</v>
      </c>
    </row>
    <row r="10" spans="1:16" ht="30.45" customHeight="1">
      <c r="B10" s="10" t="s">
        <v>129</v>
      </c>
      <c r="C10" s="146"/>
      <c r="D10" s="146"/>
      <c r="E10" s="146"/>
      <c r="F10" s="146"/>
      <c r="G10" s="146"/>
      <c r="H10" s="146"/>
      <c r="I10" s="146"/>
      <c r="J10" s="146"/>
      <c r="K10" s="146"/>
      <c r="L10" s="146"/>
      <c r="M10" s="147">
        <f>SUM(C10:L10)</f>
        <v>0</v>
      </c>
    </row>
    <row r="11" spans="1:16" ht="22.5" customHeight="1">
      <c r="B11" s="17" t="s">
        <v>127</v>
      </c>
      <c r="C11" s="18" t="str">
        <f>IF(L7="","",L9+1)</f>
        <v/>
      </c>
      <c r="D11" s="18" t="str">
        <f t="shared" ref="D11:L11" si="3">IF($L$3="","",C11+1)</f>
        <v/>
      </c>
      <c r="E11" s="18" t="str">
        <f t="shared" si="3"/>
        <v/>
      </c>
      <c r="F11" s="18" t="str">
        <f t="shared" si="3"/>
        <v/>
      </c>
      <c r="G11" s="18" t="str">
        <f t="shared" si="3"/>
        <v/>
      </c>
      <c r="H11" s="18" t="str">
        <f t="shared" si="3"/>
        <v/>
      </c>
      <c r="I11" s="18" t="str">
        <f t="shared" si="3"/>
        <v/>
      </c>
      <c r="J11" s="18" t="str">
        <f t="shared" si="3"/>
        <v/>
      </c>
      <c r="K11" s="18" t="str">
        <f t="shared" si="3"/>
        <v/>
      </c>
      <c r="L11" s="18" t="str">
        <f t="shared" si="3"/>
        <v/>
      </c>
      <c r="M11" s="19" t="s">
        <v>128</v>
      </c>
    </row>
    <row r="12" spans="1:16" ht="29.7" customHeight="1">
      <c r="B12" s="10" t="s">
        <v>129</v>
      </c>
      <c r="C12" s="146"/>
      <c r="D12" s="146"/>
      <c r="E12" s="146"/>
      <c r="F12" s="146"/>
      <c r="G12" s="146"/>
      <c r="H12" s="146"/>
      <c r="I12" s="146"/>
      <c r="J12" s="146"/>
      <c r="K12" s="146"/>
      <c r="L12" s="146"/>
      <c r="M12" s="147">
        <f>SUM(C12:L12)</f>
        <v>0</v>
      </c>
    </row>
    <row r="13" spans="1:16" ht="22.5" customHeight="1">
      <c r="B13" s="17" t="s">
        <v>127</v>
      </c>
      <c r="C13" s="18" t="str">
        <f>IF(L9="","",L11+1)</f>
        <v/>
      </c>
      <c r="D13" s="18" t="str">
        <f t="shared" ref="D13:L13" si="4">IF($L$3="","",C13+1)</f>
        <v/>
      </c>
      <c r="E13" s="18" t="str">
        <f t="shared" si="4"/>
        <v/>
      </c>
      <c r="F13" s="18" t="str">
        <f t="shared" si="4"/>
        <v/>
      </c>
      <c r="G13" s="18" t="str">
        <f t="shared" si="4"/>
        <v/>
      </c>
      <c r="H13" s="18" t="str">
        <f t="shared" si="4"/>
        <v/>
      </c>
      <c r="I13" s="18" t="str">
        <f t="shared" si="4"/>
        <v/>
      </c>
      <c r="J13" s="18" t="str">
        <f t="shared" si="4"/>
        <v/>
      </c>
      <c r="K13" s="18" t="str">
        <f t="shared" si="4"/>
        <v/>
      </c>
      <c r="L13" s="18" t="str">
        <f t="shared" si="4"/>
        <v/>
      </c>
      <c r="M13" s="19" t="s">
        <v>128</v>
      </c>
    </row>
    <row r="14" spans="1:16" ht="29.7" customHeight="1">
      <c r="B14" s="10" t="s">
        <v>129</v>
      </c>
      <c r="C14" s="146"/>
      <c r="D14" s="146"/>
      <c r="E14" s="146"/>
      <c r="F14" s="146"/>
      <c r="G14" s="146"/>
      <c r="H14" s="146"/>
      <c r="I14" s="146"/>
      <c r="J14" s="146"/>
      <c r="K14" s="146"/>
      <c r="L14" s="146"/>
      <c r="M14" s="147">
        <f>SUM(C14:L14)</f>
        <v>0</v>
      </c>
    </row>
    <row r="15" spans="1:16" ht="22.5" customHeight="1">
      <c r="B15" s="17" t="s">
        <v>127</v>
      </c>
      <c r="C15" s="18" t="str">
        <f>IF(L11="","",L13+1)</f>
        <v/>
      </c>
      <c r="D15" s="18" t="str">
        <f t="shared" ref="D15:L15" si="5">IF($L$3="","",C15+1)</f>
        <v/>
      </c>
      <c r="E15" s="18" t="str">
        <f t="shared" si="5"/>
        <v/>
      </c>
      <c r="F15" s="18" t="str">
        <f t="shared" si="5"/>
        <v/>
      </c>
      <c r="G15" s="18" t="str">
        <f t="shared" si="5"/>
        <v/>
      </c>
      <c r="H15" s="18" t="str">
        <f t="shared" si="5"/>
        <v/>
      </c>
      <c r="I15" s="18" t="str">
        <f t="shared" si="5"/>
        <v/>
      </c>
      <c r="J15" s="18" t="str">
        <f t="shared" si="5"/>
        <v/>
      </c>
      <c r="K15" s="18" t="str">
        <f t="shared" si="5"/>
        <v/>
      </c>
      <c r="L15" s="18" t="str">
        <f t="shared" si="5"/>
        <v/>
      </c>
      <c r="M15" s="19" t="s">
        <v>128</v>
      </c>
    </row>
    <row r="16" spans="1:16" ht="30" customHeight="1">
      <c r="B16" s="10" t="s">
        <v>129</v>
      </c>
      <c r="C16" s="146"/>
      <c r="D16" s="146"/>
      <c r="E16" s="146"/>
      <c r="F16" s="146"/>
      <c r="G16" s="146"/>
      <c r="H16" s="146"/>
      <c r="I16" s="146"/>
      <c r="J16" s="146"/>
      <c r="K16" s="146"/>
      <c r="L16" s="146"/>
      <c r="M16" s="147">
        <f>SUM(C16:L16)</f>
        <v>0</v>
      </c>
    </row>
    <row r="17" spans="1:18" ht="22.5" customHeight="1">
      <c r="B17" s="17" t="s">
        <v>127</v>
      </c>
      <c r="C17" s="18" t="str">
        <f>IF(L13="","",L15+1)</f>
        <v/>
      </c>
      <c r="D17" s="18" t="str">
        <f t="shared" ref="D17:L17" si="6">IF($L$3="","",C17+1)</f>
        <v/>
      </c>
      <c r="E17" s="18" t="str">
        <f t="shared" si="6"/>
        <v/>
      </c>
      <c r="F17" s="18" t="str">
        <f t="shared" si="6"/>
        <v/>
      </c>
      <c r="G17" s="18" t="str">
        <f t="shared" si="6"/>
        <v/>
      </c>
      <c r="H17" s="18" t="str">
        <f t="shared" si="6"/>
        <v/>
      </c>
      <c r="I17" s="18" t="str">
        <f t="shared" si="6"/>
        <v/>
      </c>
      <c r="J17" s="18" t="str">
        <f t="shared" si="6"/>
        <v/>
      </c>
      <c r="K17" s="18" t="str">
        <f t="shared" si="6"/>
        <v/>
      </c>
      <c r="L17" s="18" t="str">
        <f t="shared" si="6"/>
        <v/>
      </c>
      <c r="M17" s="19" t="s">
        <v>128</v>
      </c>
    </row>
    <row r="18" spans="1:18" ht="29.7" customHeight="1">
      <c r="B18" s="10" t="s">
        <v>129</v>
      </c>
      <c r="C18" s="146"/>
      <c r="D18" s="146"/>
      <c r="E18" s="146"/>
      <c r="F18" s="146"/>
      <c r="G18" s="146"/>
      <c r="H18" s="146"/>
      <c r="I18" s="146"/>
      <c r="J18" s="146"/>
      <c r="K18" s="146"/>
      <c r="L18" s="146"/>
      <c r="M18" s="147">
        <f>SUM(C18:L18)</f>
        <v>0</v>
      </c>
    </row>
    <row r="19" spans="1:18" ht="22.5" customHeight="1">
      <c r="B19" s="17" t="s">
        <v>127</v>
      </c>
      <c r="C19" s="18" t="str">
        <f>IF(L15="","",L17+1)</f>
        <v/>
      </c>
      <c r="D19" s="18" t="str">
        <f t="shared" ref="D19:L19" si="7">IF($L$3="","",C19+1)</f>
        <v/>
      </c>
      <c r="E19" s="18" t="str">
        <f t="shared" si="7"/>
        <v/>
      </c>
      <c r="F19" s="18" t="str">
        <f t="shared" si="7"/>
        <v/>
      </c>
      <c r="G19" s="18" t="str">
        <f t="shared" si="7"/>
        <v/>
      </c>
      <c r="H19" s="18" t="str">
        <f t="shared" si="7"/>
        <v/>
      </c>
      <c r="I19" s="18" t="str">
        <f t="shared" si="7"/>
        <v/>
      </c>
      <c r="J19" s="18" t="str">
        <f t="shared" si="7"/>
        <v/>
      </c>
      <c r="K19" s="18" t="str">
        <f t="shared" si="7"/>
        <v/>
      </c>
      <c r="L19" s="18" t="str">
        <f t="shared" si="7"/>
        <v/>
      </c>
      <c r="M19" s="19" t="s">
        <v>128</v>
      </c>
    </row>
    <row r="20" spans="1:18" ht="29.7" customHeight="1">
      <c r="B20" s="10" t="s">
        <v>129</v>
      </c>
      <c r="C20" s="146"/>
      <c r="D20" s="146"/>
      <c r="E20" s="146"/>
      <c r="F20" s="146"/>
      <c r="G20" s="146"/>
      <c r="H20" s="146"/>
      <c r="I20" s="146"/>
      <c r="J20" s="146"/>
      <c r="K20" s="146"/>
      <c r="L20" s="146"/>
      <c r="M20" s="147">
        <f>SUM(C20:L20)</f>
        <v>0</v>
      </c>
    </row>
    <row r="21" spans="1:18" ht="22.5" customHeight="1">
      <c r="B21" s="17" t="s">
        <v>127</v>
      </c>
      <c r="C21" s="18" t="str">
        <f>IF(L17="","",L19+1)</f>
        <v/>
      </c>
      <c r="D21" s="18" t="str">
        <f t="shared" ref="D21:L21" si="8">IF($L$3="","",C21+1)</f>
        <v/>
      </c>
      <c r="E21" s="18" t="str">
        <f t="shared" si="8"/>
        <v/>
      </c>
      <c r="F21" s="18" t="str">
        <f t="shared" si="8"/>
        <v/>
      </c>
      <c r="G21" s="18" t="str">
        <f t="shared" si="8"/>
        <v/>
      </c>
      <c r="H21" s="18" t="str">
        <f t="shared" si="8"/>
        <v/>
      </c>
      <c r="I21" s="18" t="str">
        <f t="shared" si="8"/>
        <v/>
      </c>
      <c r="J21" s="18" t="str">
        <f t="shared" si="8"/>
        <v/>
      </c>
      <c r="K21" s="18" t="str">
        <f t="shared" si="8"/>
        <v/>
      </c>
      <c r="L21" s="18" t="str">
        <f t="shared" si="8"/>
        <v/>
      </c>
      <c r="M21" s="19" t="s">
        <v>128</v>
      </c>
    </row>
    <row r="22" spans="1:18" ht="30" customHeight="1">
      <c r="B22" s="10" t="s">
        <v>129</v>
      </c>
      <c r="C22" s="146"/>
      <c r="D22" s="146"/>
      <c r="E22" s="146"/>
      <c r="F22" s="146"/>
      <c r="G22" s="146"/>
      <c r="H22" s="146"/>
      <c r="I22" s="146"/>
      <c r="J22" s="146"/>
      <c r="K22" s="146"/>
      <c r="L22" s="146"/>
      <c r="M22" s="147">
        <f>SUM(C22:L22)</f>
        <v>0</v>
      </c>
    </row>
    <row r="23" spans="1:18" ht="22.5" customHeight="1">
      <c r="B23" s="17" t="s">
        <v>127</v>
      </c>
      <c r="C23" s="18" t="str">
        <f>IF(L19="","",L21+1)</f>
        <v/>
      </c>
      <c r="D23" s="18" t="str">
        <f t="shared" ref="D23:L23" si="9">IF($L$3="","",C23+1)</f>
        <v/>
      </c>
      <c r="E23" s="18" t="str">
        <f t="shared" si="9"/>
        <v/>
      </c>
      <c r="F23" s="18" t="str">
        <f t="shared" si="9"/>
        <v/>
      </c>
      <c r="G23" s="18" t="str">
        <f t="shared" si="9"/>
        <v/>
      </c>
      <c r="H23" s="18" t="str">
        <f t="shared" si="9"/>
        <v/>
      </c>
      <c r="I23" s="18" t="str">
        <f t="shared" si="9"/>
        <v/>
      </c>
      <c r="J23" s="18" t="str">
        <f t="shared" si="9"/>
        <v/>
      </c>
      <c r="K23" s="18" t="str">
        <f t="shared" si="9"/>
        <v/>
      </c>
      <c r="L23" s="18" t="str">
        <f t="shared" si="9"/>
        <v/>
      </c>
      <c r="M23" s="19" t="s">
        <v>128</v>
      </c>
    </row>
    <row r="24" spans="1:18" ht="29.7" customHeight="1">
      <c r="B24" s="10" t="s">
        <v>129</v>
      </c>
      <c r="C24" s="146"/>
      <c r="D24" s="146"/>
      <c r="E24" s="146"/>
      <c r="F24" s="146"/>
      <c r="G24" s="146"/>
      <c r="H24" s="146"/>
      <c r="I24" s="146"/>
      <c r="J24" s="146"/>
      <c r="K24" s="146"/>
      <c r="L24" s="146"/>
      <c r="M24" s="147">
        <f>SUM(C24:L24)</f>
        <v>0</v>
      </c>
    </row>
    <row r="25" spans="1:18" ht="15.45" customHeight="1" thickBot="1">
      <c r="B25" s="105"/>
      <c r="C25" s="104"/>
      <c r="D25" s="104"/>
      <c r="E25" s="104"/>
      <c r="F25" s="104"/>
      <c r="G25" s="104"/>
      <c r="H25" s="104"/>
      <c r="I25" s="104"/>
      <c r="J25" s="104"/>
      <c r="K25" s="104"/>
      <c r="L25" s="104"/>
      <c r="M25" s="104"/>
    </row>
    <row r="26" spans="1:18" s="11" customFormat="1" ht="22.5" customHeight="1" thickBot="1">
      <c r="E26" s="11" t="s">
        <v>130</v>
      </c>
      <c r="H26" s="256">
        <f>SUM(M6:M24)</f>
        <v>0</v>
      </c>
      <c r="I26" s="257"/>
      <c r="J26" s="11" t="s">
        <v>131</v>
      </c>
    </row>
    <row r="27" spans="1:18" s="11" customFormat="1" ht="15" customHeight="1">
      <c r="F27" s="251"/>
      <c r="G27" s="251"/>
      <c r="H27" s="251"/>
      <c r="I27" s="251"/>
      <c r="J27" s="251"/>
    </row>
    <row r="28" spans="1:18" ht="22.5" customHeight="1">
      <c r="A28" s="252" t="s">
        <v>132</v>
      </c>
      <c r="B28" s="252"/>
      <c r="C28" s="252"/>
      <c r="D28" s="252"/>
      <c r="E28" s="12"/>
      <c r="F28" s="253"/>
      <c r="G28" s="253"/>
      <c r="H28" s="12" t="s">
        <v>133</v>
      </c>
      <c r="I28" s="12"/>
      <c r="J28" s="12" t="s">
        <v>134</v>
      </c>
      <c r="K28" s="12"/>
      <c r="L28" s="253"/>
      <c r="M28" s="253"/>
      <c r="N28" s="13"/>
      <c r="P28" s="250"/>
      <c r="Q28" s="250"/>
      <c r="R28" s="250"/>
    </row>
    <row r="29" spans="1:18" ht="15.45" customHeight="1"/>
    <row r="30" spans="1:18" ht="22.5" customHeight="1">
      <c r="A30" s="15" t="s">
        <v>135</v>
      </c>
      <c r="B30" s="9"/>
      <c r="C30" s="9"/>
      <c r="D30" s="9"/>
      <c r="E30" s="9"/>
      <c r="F30" s="9"/>
      <c r="G30" s="9"/>
      <c r="H30" s="9"/>
      <c r="I30" s="9"/>
      <c r="J30" s="9"/>
      <c r="K30" s="9"/>
      <c r="L30" s="9"/>
      <c r="M30" s="9"/>
    </row>
    <row r="31" spans="1:18" ht="22.5" customHeight="1">
      <c r="A31" s="151" t="s">
        <v>136</v>
      </c>
      <c r="B31" s="151" t="s">
        <v>137</v>
      </c>
      <c r="C31" s="151" t="s">
        <v>138</v>
      </c>
      <c r="D31" s="151" t="s">
        <v>139</v>
      </c>
      <c r="E31" s="151" t="s">
        <v>140</v>
      </c>
      <c r="F31" s="151" t="s">
        <v>141</v>
      </c>
      <c r="G31" s="151" t="s">
        <v>142</v>
      </c>
      <c r="H31" s="151" t="s">
        <v>143</v>
      </c>
      <c r="I31" s="151" t="s">
        <v>144</v>
      </c>
      <c r="J31" s="151" t="s">
        <v>145</v>
      </c>
      <c r="K31" s="151" t="s">
        <v>146</v>
      </c>
      <c r="L31" s="151" t="s">
        <v>147</v>
      </c>
      <c r="M31" s="151" t="s">
        <v>148</v>
      </c>
      <c r="N31" s="151" t="s">
        <v>149</v>
      </c>
    </row>
    <row r="32" spans="1:18" ht="22.5" customHeight="1">
      <c r="A32" s="151" t="s">
        <v>150</v>
      </c>
      <c r="B32" s="151" t="s">
        <v>151</v>
      </c>
      <c r="C32" s="151" t="s">
        <v>152</v>
      </c>
      <c r="D32" s="151" t="s">
        <v>153</v>
      </c>
      <c r="E32" s="151" t="s">
        <v>154</v>
      </c>
      <c r="F32" s="151" t="s">
        <v>155</v>
      </c>
      <c r="G32" s="151" t="s">
        <v>156</v>
      </c>
      <c r="H32" s="151" t="s">
        <v>157</v>
      </c>
      <c r="I32" s="151" t="s">
        <v>663</v>
      </c>
      <c r="J32" s="151" t="s">
        <v>158</v>
      </c>
      <c r="K32" s="151" t="s">
        <v>159</v>
      </c>
      <c r="L32" s="151" t="s">
        <v>160</v>
      </c>
      <c r="M32" s="151" t="s">
        <v>161</v>
      </c>
      <c r="N32" s="151" t="s">
        <v>162</v>
      </c>
    </row>
    <row r="33" spans="1:14" ht="22.5" customHeight="1">
      <c r="A33" s="151" t="s">
        <v>163</v>
      </c>
      <c r="B33" s="151" t="s">
        <v>164</v>
      </c>
      <c r="C33" s="151" t="s">
        <v>165</v>
      </c>
      <c r="D33" s="151" t="s">
        <v>166</v>
      </c>
      <c r="E33" s="151" t="s">
        <v>167</v>
      </c>
      <c r="F33" s="151" t="s">
        <v>168</v>
      </c>
      <c r="G33" s="151" t="s">
        <v>660</v>
      </c>
      <c r="H33" s="151" t="s">
        <v>169</v>
      </c>
      <c r="I33" s="151" t="s">
        <v>170</v>
      </c>
      <c r="J33" s="151" t="s">
        <v>171</v>
      </c>
      <c r="K33" s="151" t="s">
        <v>172</v>
      </c>
      <c r="L33" s="151" t="s">
        <v>173</v>
      </c>
      <c r="M33" s="151" t="s">
        <v>174</v>
      </c>
      <c r="N33" s="151" t="s">
        <v>175</v>
      </c>
    </row>
    <row r="34" spans="1:14" ht="22.5" customHeight="1">
      <c r="A34" s="151" t="s">
        <v>176</v>
      </c>
      <c r="B34" s="151" t="s">
        <v>177</v>
      </c>
      <c r="C34" s="151" t="s">
        <v>178</v>
      </c>
      <c r="D34" s="151" t="s">
        <v>179</v>
      </c>
      <c r="E34" s="151" t="s">
        <v>180</v>
      </c>
      <c r="F34" s="151" t="s">
        <v>181</v>
      </c>
      <c r="G34" s="151" t="s">
        <v>661</v>
      </c>
      <c r="H34" s="151" t="s">
        <v>182</v>
      </c>
      <c r="I34" s="151" t="s">
        <v>183</v>
      </c>
      <c r="J34" s="151" t="s">
        <v>184</v>
      </c>
      <c r="K34" s="151" t="s">
        <v>185</v>
      </c>
      <c r="L34" s="151" t="s">
        <v>186</v>
      </c>
      <c r="M34" s="151" t="s">
        <v>664</v>
      </c>
      <c r="N34" s="151" t="s">
        <v>667</v>
      </c>
    </row>
    <row r="35" spans="1:14" ht="22.5" customHeight="1">
      <c r="A35" s="151" t="s">
        <v>187</v>
      </c>
      <c r="B35" s="151" t="s">
        <v>188</v>
      </c>
      <c r="C35" s="151" t="s">
        <v>189</v>
      </c>
      <c r="D35" s="151" t="s">
        <v>190</v>
      </c>
      <c r="E35" s="151" t="s">
        <v>191</v>
      </c>
      <c r="F35" s="151" t="s">
        <v>192</v>
      </c>
      <c r="G35" s="151" t="s">
        <v>662</v>
      </c>
      <c r="H35" s="151" t="s">
        <v>193</v>
      </c>
      <c r="I35" s="151" t="s">
        <v>194</v>
      </c>
      <c r="J35" s="151" t="s">
        <v>195</v>
      </c>
      <c r="K35" s="151" t="s">
        <v>196</v>
      </c>
      <c r="L35" s="151" t="s">
        <v>197</v>
      </c>
      <c r="M35" s="151" t="s">
        <v>665</v>
      </c>
      <c r="N35" s="151" t="s">
        <v>668</v>
      </c>
    </row>
    <row r="36" spans="1:14" ht="22.5" customHeight="1">
      <c r="A36" s="151" t="s">
        <v>198</v>
      </c>
      <c r="B36" s="151" t="s">
        <v>199</v>
      </c>
      <c r="C36" s="151" t="s">
        <v>200</v>
      </c>
      <c r="D36" s="151" t="s">
        <v>201</v>
      </c>
      <c r="E36" s="151" t="s">
        <v>202</v>
      </c>
      <c r="F36" s="151" t="s">
        <v>203</v>
      </c>
      <c r="G36" s="151" t="s">
        <v>204</v>
      </c>
      <c r="H36" s="151" t="s">
        <v>205</v>
      </c>
      <c r="I36" s="151" t="s">
        <v>206</v>
      </c>
      <c r="J36" s="151" t="s">
        <v>207</v>
      </c>
      <c r="K36" s="151" t="s">
        <v>208</v>
      </c>
      <c r="L36" s="151" t="s">
        <v>209</v>
      </c>
      <c r="M36" s="151" t="s">
        <v>666</v>
      </c>
      <c r="N36" s="151" t="s">
        <v>669</v>
      </c>
    </row>
    <row r="37" spans="1:14" ht="22.5" customHeight="1">
      <c r="A37" s="151" t="s">
        <v>658</v>
      </c>
      <c r="B37" s="151" t="s">
        <v>210</v>
      </c>
      <c r="C37" s="151" t="s">
        <v>211</v>
      </c>
      <c r="D37" s="151" t="s">
        <v>212</v>
      </c>
      <c r="E37" s="151" t="s">
        <v>659</v>
      </c>
      <c r="F37" s="151" t="s">
        <v>213</v>
      </c>
      <c r="G37" s="151" t="s">
        <v>214</v>
      </c>
      <c r="H37" s="151" t="s">
        <v>215</v>
      </c>
      <c r="I37" s="151" t="s">
        <v>216</v>
      </c>
      <c r="J37" s="151" t="s">
        <v>217</v>
      </c>
      <c r="K37" s="151" t="s">
        <v>218</v>
      </c>
      <c r="L37" s="151" t="s">
        <v>219</v>
      </c>
    </row>
    <row r="38" spans="1:14" ht="22.5" customHeight="1">
      <c r="A38" s="151" t="s">
        <v>220</v>
      </c>
      <c r="B38" s="151" t="s">
        <v>221</v>
      </c>
      <c r="C38" s="151" t="s">
        <v>222</v>
      </c>
      <c r="D38" s="151" t="s">
        <v>223</v>
      </c>
      <c r="E38" s="151" t="s">
        <v>224</v>
      </c>
      <c r="F38" s="151" t="s">
        <v>225</v>
      </c>
      <c r="G38" s="151" t="s">
        <v>226</v>
      </c>
      <c r="H38" s="151" t="s">
        <v>227</v>
      </c>
      <c r="I38" s="151" t="s">
        <v>228</v>
      </c>
      <c r="J38" s="151" t="s">
        <v>229</v>
      </c>
      <c r="K38" s="151" t="s">
        <v>230</v>
      </c>
      <c r="L38" s="151" t="s">
        <v>231</v>
      </c>
    </row>
    <row r="39" spans="1:14" ht="22.5" customHeight="1">
      <c r="A39" s="151" t="s">
        <v>232</v>
      </c>
      <c r="B39" s="151" t="s">
        <v>233</v>
      </c>
      <c r="C39" s="151" t="s">
        <v>234</v>
      </c>
      <c r="D39" s="151" t="s">
        <v>235</v>
      </c>
      <c r="E39" s="151" t="s">
        <v>236</v>
      </c>
      <c r="F39" s="151" t="s">
        <v>237</v>
      </c>
      <c r="G39" s="151" t="s">
        <v>238</v>
      </c>
      <c r="H39" s="151" t="s">
        <v>239</v>
      </c>
      <c r="I39" s="151" t="s">
        <v>240</v>
      </c>
      <c r="J39" s="151" t="s">
        <v>241</v>
      </c>
      <c r="K39" s="151" t="s">
        <v>657</v>
      </c>
      <c r="L39" s="151" t="s">
        <v>242</v>
      </c>
    </row>
    <row r="40" spans="1:14" ht="22.5" customHeight="1">
      <c r="A40" s="151" t="s">
        <v>244</v>
      </c>
      <c r="B40" s="151" t="s">
        <v>245</v>
      </c>
      <c r="C40" s="151" t="s">
        <v>246</v>
      </c>
      <c r="D40" s="151" t="s">
        <v>247</v>
      </c>
      <c r="E40" s="151" t="s">
        <v>248</v>
      </c>
      <c r="F40" s="151" t="s">
        <v>249</v>
      </c>
      <c r="G40" s="151" t="s">
        <v>250</v>
      </c>
      <c r="H40" s="151" t="s">
        <v>251</v>
      </c>
      <c r="I40" s="151" t="s">
        <v>252</v>
      </c>
      <c r="J40" s="151" t="s">
        <v>253</v>
      </c>
      <c r="K40" s="151" t="s">
        <v>254</v>
      </c>
      <c r="L40" s="151" t="s">
        <v>255</v>
      </c>
    </row>
    <row r="41" spans="1:14" ht="22.5" customHeight="1">
      <c r="A41" s="21"/>
      <c r="B41" s="14"/>
      <c r="C41" s="105"/>
      <c r="D41" s="105"/>
      <c r="E41" s="105"/>
      <c r="F41" s="105"/>
      <c r="G41" s="105"/>
      <c r="H41" s="105"/>
      <c r="I41" s="105"/>
      <c r="J41" s="105"/>
      <c r="K41" s="105"/>
      <c r="L41" s="105"/>
      <c r="M41" s="105"/>
      <c r="N41" s="105"/>
    </row>
    <row r="42" spans="1:14" ht="17.7" customHeight="1"/>
  </sheetData>
  <mergeCells count="9">
    <mergeCell ref="A1:M1"/>
    <mergeCell ref="L3:M3"/>
    <mergeCell ref="P28:R28"/>
    <mergeCell ref="F27:J27"/>
    <mergeCell ref="A28:D28"/>
    <mergeCell ref="F28:G28"/>
    <mergeCell ref="L28:M28"/>
    <mergeCell ref="H3:K3"/>
    <mergeCell ref="H26:I26"/>
  </mergeCells>
  <phoneticPr fontId="1"/>
  <dataValidations count="1">
    <dataValidation type="whole" allowBlank="1" showInputMessage="1" showErrorMessage="1" sqref="C6:L6 C8:L8 C10:L10 C12:L12 C14:L14 C16:L16 C18:L18 C20:L20 C22:L22 C24:L25" xr:uid="{00000000-0002-0000-0500-000000000000}">
      <formula1>0</formula1>
      <formula2>100</formula2>
    </dataValidation>
  </dataValidations>
  <printOptions horizontalCentered="1"/>
  <pageMargins left="0.78740157480314965" right="0.59055118110236227" top="0.59055118110236227" bottom="0.59055118110236227" header="0.39370078740157483" footer="0.39370078740157483"/>
  <pageSetup paperSize="9" scale="80"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Q33"/>
  <sheetViews>
    <sheetView showGridLines="0" view="pageBreakPreview" zoomScale="60" zoomScaleNormal="50" workbookViewId="0"/>
  </sheetViews>
  <sheetFormatPr defaultColWidth="9" defaultRowHeight="14.4"/>
  <cols>
    <col min="1" max="1" width="3.5" style="21" bestFit="1" customWidth="1"/>
    <col min="2" max="7" width="7.5" style="22" customWidth="1"/>
    <col min="8" max="8" width="7.5" style="21" customWidth="1"/>
    <col min="9" max="9" width="5" style="21" customWidth="1"/>
    <col min="10" max="14" width="7.5" style="21" customWidth="1"/>
    <col min="15" max="15" width="4.69921875" style="21" customWidth="1"/>
    <col min="16" max="16" width="8.19921875" style="21" customWidth="1"/>
    <col min="17" max="16384" width="9" style="21"/>
  </cols>
  <sheetData>
    <row r="1" spans="1:17" ht="21" customHeight="1">
      <c r="B1" s="258" t="s">
        <v>256</v>
      </c>
      <c r="C1" s="258"/>
      <c r="D1" s="258"/>
      <c r="E1" s="258"/>
      <c r="F1" s="258"/>
      <c r="G1" s="258"/>
      <c r="H1" s="259"/>
      <c r="I1" s="259"/>
      <c r="J1" s="259"/>
      <c r="K1" s="259"/>
      <c r="L1" s="259"/>
      <c r="M1" s="259"/>
      <c r="N1" s="259"/>
      <c r="O1" s="259"/>
      <c r="P1" s="259"/>
    </row>
    <row r="2" spans="1:17" ht="14.7" customHeight="1">
      <c r="O2" s="23" t="s">
        <v>60</v>
      </c>
    </row>
    <row r="3" spans="1:17" ht="21" customHeight="1" thickBot="1">
      <c r="B3" s="24" t="s">
        <v>61</v>
      </c>
      <c r="G3" s="21"/>
      <c r="I3" s="25"/>
      <c r="J3" s="25"/>
      <c r="K3" s="25"/>
      <c r="N3" s="213" t="s">
        <v>62</v>
      </c>
      <c r="O3" s="213"/>
    </row>
    <row r="4" spans="1:17" ht="17.7" customHeight="1">
      <c r="B4" s="21"/>
      <c r="C4" s="21"/>
      <c r="D4" s="21"/>
      <c r="E4" s="21"/>
      <c r="F4" s="21"/>
      <c r="G4" s="21"/>
      <c r="H4" s="26"/>
      <c r="N4" s="216">
        <v>25</v>
      </c>
      <c r="O4" s="217"/>
    </row>
    <row r="5" spans="1:17" ht="19.5" customHeight="1" thickBot="1">
      <c r="B5" s="21"/>
      <c r="C5" s="21"/>
      <c r="D5" s="21"/>
      <c r="E5" s="21"/>
      <c r="F5" s="21"/>
      <c r="G5" s="21"/>
      <c r="H5" s="26"/>
      <c r="N5" s="218"/>
      <c r="O5" s="219"/>
    </row>
    <row r="6" spans="1:17" ht="21" customHeight="1">
      <c r="B6" s="21"/>
      <c r="C6" s="21"/>
      <c r="D6" s="21"/>
      <c r="E6" s="21"/>
      <c r="F6" s="21"/>
      <c r="G6" s="21"/>
      <c r="H6" s="27" t="s">
        <v>63</v>
      </c>
      <c r="J6" s="28" t="s">
        <v>64</v>
      </c>
      <c r="K6" s="29"/>
    </row>
    <row r="7" spans="1:17" ht="14.7" customHeight="1" thickBot="1">
      <c r="B7" s="21"/>
      <c r="C7" s="21"/>
      <c r="D7" s="21"/>
      <c r="E7" s="21"/>
      <c r="F7" s="21"/>
      <c r="G7" s="21"/>
    </row>
    <row r="8" spans="1:17" ht="26.25" customHeight="1">
      <c r="B8" s="77" t="s">
        <v>65</v>
      </c>
      <c r="C8" s="208" t="s">
        <v>257</v>
      </c>
      <c r="D8" s="208"/>
      <c r="E8" s="208"/>
      <c r="F8" s="208"/>
      <c r="G8" s="208"/>
      <c r="H8" s="208"/>
      <c r="I8" s="208"/>
      <c r="J8" s="78" t="s">
        <v>66</v>
      </c>
      <c r="K8" s="203" t="s">
        <v>697</v>
      </c>
      <c r="L8" s="204"/>
      <c r="M8" s="204"/>
      <c r="N8" s="204"/>
      <c r="O8" s="205"/>
    </row>
    <row r="9" spans="1:17" ht="21" customHeight="1">
      <c r="B9" s="214" t="s">
        <v>67</v>
      </c>
      <c r="C9" s="189"/>
      <c r="D9" s="190"/>
      <c r="E9" s="190"/>
      <c r="F9" s="190"/>
      <c r="G9" s="190"/>
      <c r="H9" s="191"/>
      <c r="I9" s="211" t="s">
        <v>68</v>
      </c>
      <c r="J9" s="220" t="s">
        <v>69</v>
      </c>
      <c r="K9" s="189"/>
      <c r="L9" s="190"/>
      <c r="M9" s="190"/>
      <c r="N9" s="190"/>
      <c r="O9" s="201" t="s">
        <v>70</v>
      </c>
    </row>
    <row r="10" spans="1:17" ht="16.95" customHeight="1" thickBot="1">
      <c r="B10" s="215"/>
      <c r="C10" s="192"/>
      <c r="D10" s="193"/>
      <c r="E10" s="193"/>
      <c r="F10" s="193"/>
      <c r="G10" s="193"/>
      <c r="H10" s="194"/>
      <c r="I10" s="212"/>
      <c r="J10" s="244"/>
      <c r="K10" s="192"/>
      <c r="L10" s="193"/>
      <c r="M10" s="193"/>
      <c r="N10" s="193"/>
      <c r="O10" s="202"/>
    </row>
    <row r="11" spans="1:17" ht="6.75" customHeight="1" thickBot="1"/>
    <row r="12" spans="1:17" ht="23.25" customHeight="1">
      <c r="A12" s="233"/>
      <c r="B12" s="234" t="s">
        <v>72</v>
      </c>
      <c r="C12" s="226" t="s">
        <v>73</v>
      </c>
      <c r="D12" s="227"/>
      <c r="E12" s="226" t="s">
        <v>74</v>
      </c>
      <c r="F12" s="227"/>
      <c r="G12" s="226" t="s">
        <v>75</v>
      </c>
      <c r="H12" s="227"/>
      <c r="I12" s="231" t="s">
        <v>76</v>
      </c>
      <c r="J12" s="260" t="s">
        <v>696</v>
      </c>
      <c r="K12" s="224" t="s">
        <v>77</v>
      </c>
      <c r="L12" s="225"/>
      <c r="M12" s="225"/>
      <c r="N12" s="228" t="s">
        <v>258</v>
      </c>
      <c r="O12" s="264" t="s">
        <v>259</v>
      </c>
      <c r="P12" s="266" t="s">
        <v>80</v>
      </c>
      <c r="Q12" s="206" t="s">
        <v>81</v>
      </c>
    </row>
    <row r="13" spans="1:17" ht="23.25" customHeight="1" thickBot="1">
      <c r="A13" s="233"/>
      <c r="B13" s="235"/>
      <c r="C13" s="31" t="s">
        <v>82</v>
      </c>
      <c r="D13" s="32" t="s">
        <v>83</v>
      </c>
      <c r="E13" s="31" t="s">
        <v>82</v>
      </c>
      <c r="F13" s="32" t="s">
        <v>83</v>
      </c>
      <c r="G13" s="31" t="s">
        <v>82</v>
      </c>
      <c r="H13" s="32" t="s">
        <v>83</v>
      </c>
      <c r="I13" s="232"/>
      <c r="J13" s="261"/>
      <c r="K13" s="121">
        <v>1</v>
      </c>
      <c r="L13" s="124">
        <v>2</v>
      </c>
      <c r="M13" s="123">
        <v>3</v>
      </c>
      <c r="N13" s="229"/>
      <c r="O13" s="265"/>
      <c r="P13" s="267"/>
      <c r="Q13" s="207"/>
    </row>
    <row r="14" spans="1:17" ht="18.75" customHeight="1">
      <c r="B14" s="33">
        <v>2500</v>
      </c>
      <c r="C14" s="116" t="s">
        <v>260</v>
      </c>
      <c r="D14" s="37" t="s">
        <v>261</v>
      </c>
      <c r="E14" s="116" t="s">
        <v>262</v>
      </c>
      <c r="F14" s="37" t="s">
        <v>263</v>
      </c>
      <c r="G14" s="36" t="s">
        <v>264</v>
      </c>
      <c r="H14" s="35" t="s">
        <v>265</v>
      </c>
      <c r="I14" s="34">
        <v>3</v>
      </c>
      <c r="J14" s="163">
        <v>36872</v>
      </c>
      <c r="K14" s="116" t="s">
        <v>89</v>
      </c>
      <c r="L14" s="125" t="s">
        <v>120</v>
      </c>
      <c r="M14" s="45" t="s">
        <v>91</v>
      </c>
      <c r="N14" s="36" t="s">
        <v>266</v>
      </c>
      <c r="O14" s="37" t="s">
        <v>266</v>
      </c>
      <c r="P14" s="38">
        <v>25</v>
      </c>
      <c r="Q14" s="39" t="str">
        <f>IF(P14="","",VLOOKUP(P14,学校情報!A:G,2,FALSE))</f>
        <v>中部商業</v>
      </c>
    </row>
    <row r="15" spans="1:17" ht="18.75" customHeight="1">
      <c r="B15" s="41">
        <v>2501</v>
      </c>
      <c r="C15" s="117" t="s">
        <v>267</v>
      </c>
      <c r="D15" s="45" t="s">
        <v>268</v>
      </c>
      <c r="E15" s="84" t="s">
        <v>269</v>
      </c>
      <c r="F15" s="45" t="s">
        <v>270</v>
      </c>
      <c r="G15" s="44" t="s">
        <v>271</v>
      </c>
      <c r="H15" s="43" t="s">
        <v>272</v>
      </c>
      <c r="I15" s="42">
        <v>3</v>
      </c>
      <c r="J15" s="164">
        <v>36841</v>
      </c>
      <c r="K15" s="117" t="s">
        <v>86</v>
      </c>
      <c r="L15" s="125" t="s">
        <v>87</v>
      </c>
      <c r="M15" s="45"/>
      <c r="N15" s="44" t="s">
        <v>266</v>
      </c>
      <c r="O15" s="45" t="s">
        <v>266</v>
      </c>
      <c r="P15" s="46">
        <v>25</v>
      </c>
      <c r="Q15" s="47" t="str">
        <f>IF(P15="","",VLOOKUP(P15,学校情報!A:G,2,FALSE))</f>
        <v>中部商業</v>
      </c>
    </row>
    <row r="16" spans="1:17" ht="18.75" customHeight="1">
      <c r="B16" s="41">
        <v>2502</v>
      </c>
      <c r="C16" s="117" t="s">
        <v>273</v>
      </c>
      <c r="D16" s="45" t="s">
        <v>274</v>
      </c>
      <c r="E16" s="84" t="s">
        <v>275</v>
      </c>
      <c r="F16" s="45" t="s">
        <v>276</v>
      </c>
      <c r="G16" s="44" t="s">
        <v>277</v>
      </c>
      <c r="H16" s="43" t="s">
        <v>278</v>
      </c>
      <c r="I16" s="42">
        <v>2</v>
      </c>
      <c r="J16" s="164">
        <v>36893</v>
      </c>
      <c r="K16" s="117" t="s">
        <v>97</v>
      </c>
      <c r="L16" s="125"/>
      <c r="M16" s="45"/>
      <c r="N16" s="44" t="s">
        <v>266</v>
      </c>
      <c r="O16" s="45" t="s">
        <v>266</v>
      </c>
      <c r="P16" s="46">
        <v>25</v>
      </c>
      <c r="Q16" s="47" t="str">
        <f>IF(P16="","",VLOOKUP(P16,学校情報!A:G,2,FALSE))</f>
        <v>中部商業</v>
      </c>
    </row>
    <row r="17" spans="2:17" ht="18.75" customHeight="1">
      <c r="B17" s="41">
        <v>2503</v>
      </c>
      <c r="C17" s="117" t="s">
        <v>279</v>
      </c>
      <c r="D17" s="45" t="s">
        <v>280</v>
      </c>
      <c r="E17" s="84" t="s">
        <v>281</v>
      </c>
      <c r="F17" s="45" t="s">
        <v>282</v>
      </c>
      <c r="G17" s="44" t="s">
        <v>283</v>
      </c>
      <c r="H17" s="43" t="s">
        <v>284</v>
      </c>
      <c r="I17" s="42">
        <v>1</v>
      </c>
      <c r="J17" s="164">
        <v>36412</v>
      </c>
      <c r="K17" s="117" t="s">
        <v>104</v>
      </c>
      <c r="L17" s="125"/>
      <c r="M17" s="45"/>
      <c r="N17" s="44" t="s">
        <v>266</v>
      </c>
      <c r="O17" s="45" t="s">
        <v>266</v>
      </c>
      <c r="P17" s="46">
        <f t="shared" ref="P17:P23" si="0">IF(C17="","",$N$4)</f>
        <v>25</v>
      </c>
      <c r="Q17" s="47" t="str">
        <f>IF(P17="","",VLOOKUP(P17,学校情報!A:G,2,FALSE))</f>
        <v>中部商業</v>
      </c>
    </row>
    <row r="18" spans="2:17" ht="18.75" customHeight="1" thickBot="1">
      <c r="B18" s="49"/>
      <c r="C18" s="118" t="str">
        <f>IF(B18="","",VLOOKUP($B18,登録データ!$A:$I,2,FALSE))</f>
        <v/>
      </c>
      <c r="D18" s="53" t="str">
        <f>IF(B18="","",VLOOKUP($B18,登録データ!$A:$I,3,FALSE))</f>
        <v/>
      </c>
      <c r="E18" s="86" t="str">
        <f>IF(C18="","",VLOOKUP($B18,登録データ!$A:$I,4,FALSE))</f>
        <v/>
      </c>
      <c r="F18" s="53" t="str">
        <f>IF(E18="","",VLOOKUP($B18,登録データ!$A:$I,5,FALSE))</f>
        <v/>
      </c>
      <c r="G18" s="52" t="str">
        <f>IF(E18="","",VLOOKUP($B18,登録データ!$A:$I,6,FALSE))</f>
        <v/>
      </c>
      <c r="H18" s="51" t="str">
        <f>IF(G18="","",VLOOKUP($B18,登録データ!$A:$I,7,FALSE))</f>
        <v/>
      </c>
      <c r="I18" s="50" t="str">
        <f>IF(G18="","",VLOOKUP($B18,登録データ!$A:$I,9,FALSE))</f>
        <v/>
      </c>
      <c r="J18" s="50" t="str">
        <f>IF(H18="","",VLOOKUP($B18,登録データ!$A:$I,9,FALSE))</f>
        <v/>
      </c>
      <c r="K18" s="118"/>
      <c r="L18" s="126"/>
      <c r="M18" s="53"/>
      <c r="N18" s="52"/>
      <c r="O18" s="53"/>
      <c r="P18" s="54" t="str">
        <f t="shared" si="0"/>
        <v/>
      </c>
      <c r="Q18" s="55" t="str">
        <f>IF(P18="","",VLOOKUP(P18,学校情報!A:G,2,FALSE))</f>
        <v/>
      </c>
    </row>
    <row r="19" spans="2:17" ht="18.75" customHeight="1">
      <c r="B19" s="56">
        <v>2500</v>
      </c>
      <c r="C19" s="119" t="s">
        <v>260</v>
      </c>
      <c r="D19" s="83" t="s">
        <v>261</v>
      </c>
      <c r="E19" s="82" t="s">
        <v>285</v>
      </c>
      <c r="F19" s="83" t="s">
        <v>286</v>
      </c>
      <c r="G19" s="59" t="s">
        <v>287</v>
      </c>
      <c r="H19" s="58" t="s">
        <v>288</v>
      </c>
      <c r="I19" s="57">
        <v>3</v>
      </c>
      <c r="J19" s="166">
        <v>36872</v>
      </c>
      <c r="K19" s="116" t="s">
        <v>289</v>
      </c>
      <c r="L19" s="127"/>
      <c r="M19" s="61"/>
      <c r="N19" s="60"/>
      <c r="O19" s="61"/>
      <c r="P19" s="62">
        <v>25</v>
      </c>
      <c r="Q19" s="63" t="str">
        <f>IF(P19="","",VLOOKUP(P19,学校情報!A:G,2,FALSE))</f>
        <v>中部商業</v>
      </c>
    </row>
    <row r="20" spans="2:17" ht="18.75" customHeight="1">
      <c r="B20" s="41"/>
      <c r="C20" s="117" t="str">
        <f>IF(B20="","",VLOOKUP($B20,登録データ!$A:$I,2,FALSE))</f>
        <v/>
      </c>
      <c r="D20" s="45" t="str">
        <f>IF(B20="","",VLOOKUP($B20,登録データ!$A:$I,3,FALSE))</f>
        <v/>
      </c>
      <c r="E20" s="84" t="str">
        <f>IF(C20="","",VLOOKUP($B20,登録データ!$A:$I,4,FALSE))</f>
        <v/>
      </c>
      <c r="F20" s="45" t="str">
        <f>IF(E20="","",VLOOKUP($B20,登録データ!$A:$I,5,FALSE))</f>
        <v/>
      </c>
      <c r="G20" s="44" t="str">
        <f>IF(E20="","",VLOOKUP($B20,登録データ!$A:$I,6,FALSE))</f>
        <v/>
      </c>
      <c r="H20" s="43" t="str">
        <f>IF(G20="","",VLOOKUP($B20,登録データ!$A:$I,7,FALSE))</f>
        <v/>
      </c>
      <c r="I20" s="42" t="str">
        <f>IF(G20="","",VLOOKUP($B20,登録データ!$A:$I,9,FALSE))</f>
        <v/>
      </c>
      <c r="J20" s="42" t="str">
        <f>IF(H20="","",VLOOKUP($B20,登録データ!$A:$I,9,FALSE))</f>
        <v/>
      </c>
      <c r="K20" s="117"/>
      <c r="L20" s="125"/>
      <c r="M20" s="45"/>
      <c r="N20" s="44"/>
      <c r="O20" s="45"/>
      <c r="P20" s="46" t="str">
        <f t="shared" si="0"/>
        <v/>
      </c>
      <c r="Q20" s="47" t="str">
        <f>IF(P20="","",VLOOKUP(P20,学校情報!A:G,2,FALSE))</f>
        <v/>
      </c>
    </row>
    <row r="21" spans="2:17" ht="18.75" customHeight="1">
      <c r="B21" s="41"/>
      <c r="C21" s="117" t="str">
        <f>IF(B21="","",VLOOKUP($B21,登録データ!$A:$I,2,FALSE))</f>
        <v/>
      </c>
      <c r="D21" s="45" t="str">
        <f>IF(B21="","",VLOOKUP($B21,登録データ!$A:$I,3,FALSE))</f>
        <v/>
      </c>
      <c r="E21" s="84" t="str">
        <f>IF(C21="","",VLOOKUP($B21,登録データ!$A:$I,4,FALSE))</f>
        <v/>
      </c>
      <c r="F21" s="45" t="str">
        <f>IF(E21="","",VLOOKUP($B21,登録データ!$A:$I,5,FALSE))</f>
        <v/>
      </c>
      <c r="G21" s="44" t="str">
        <f>IF(E21="","",VLOOKUP($B21,登録データ!$A:$I,6,FALSE))</f>
        <v/>
      </c>
      <c r="H21" s="43" t="str">
        <f>IF(G21="","",VLOOKUP($B21,登録データ!$A:$I,7,FALSE))</f>
        <v/>
      </c>
      <c r="I21" s="42" t="str">
        <f>IF(G21="","",VLOOKUP($B21,登録データ!$A:$I,9,FALSE))</f>
        <v/>
      </c>
      <c r="J21" s="42" t="str">
        <f>IF(H21="","",VLOOKUP($B21,登録データ!$A:$I,9,FALSE))</f>
        <v/>
      </c>
      <c r="K21" s="117"/>
      <c r="L21" s="125"/>
      <c r="M21" s="45"/>
      <c r="N21" s="44"/>
      <c r="O21" s="45"/>
      <c r="P21" s="46" t="str">
        <f t="shared" si="0"/>
        <v/>
      </c>
      <c r="Q21" s="47" t="str">
        <f>IF(P21="","",VLOOKUP(P21,学校情報!A:G,2,FALSE))</f>
        <v/>
      </c>
    </row>
    <row r="22" spans="2:17" ht="18.75" customHeight="1">
      <c r="B22" s="41"/>
      <c r="C22" s="117" t="str">
        <f>IF(B22="","",VLOOKUP($B22,登録データ!$A:$I,2,FALSE))</f>
        <v/>
      </c>
      <c r="D22" s="45" t="str">
        <f>IF(B22="","",VLOOKUP($B22,登録データ!$A:$I,3,FALSE))</f>
        <v/>
      </c>
      <c r="E22" s="84" t="str">
        <f>IF(C22="","",VLOOKUP($B22,登録データ!$A:$I,4,FALSE))</f>
        <v/>
      </c>
      <c r="F22" s="45" t="str">
        <f>IF(E22="","",VLOOKUP($B22,登録データ!$A:$I,5,FALSE))</f>
        <v/>
      </c>
      <c r="G22" s="44" t="str">
        <f>IF(E22="","",VLOOKUP($B22,登録データ!$A:$I,6,FALSE))</f>
        <v/>
      </c>
      <c r="H22" s="43" t="str">
        <f>IF(G22="","",VLOOKUP($B22,登録データ!$A:$I,7,FALSE))</f>
        <v/>
      </c>
      <c r="I22" s="42" t="str">
        <f>IF(G22="","",VLOOKUP($B22,登録データ!$A:$I,9,FALSE))</f>
        <v/>
      </c>
      <c r="J22" s="42" t="str">
        <f>IF(H22="","",VLOOKUP($B22,登録データ!$A:$I,9,FALSE))</f>
        <v/>
      </c>
      <c r="K22" s="117"/>
      <c r="L22" s="125"/>
      <c r="M22" s="45"/>
      <c r="N22" s="44"/>
      <c r="O22" s="45"/>
      <c r="P22" s="46" t="str">
        <f t="shared" si="0"/>
        <v/>
      </c>
      <c r="Q22" s="47" t="str">
        <f>IF(P22="","",VLOOKUP(P22,学校情報!A:G,2,FALSE))</f>
        <v/>
      </c>
    </row>
    <row r="23" spans="2:17" ht="18.75" customHeight="1" thickBot="1">
      <c r="B23" s="64"/>
      <c r="C23" s="120" t="str">
        <f>IF(B23="","",VLOOKUP($B23,登録データ!$A:$I,2,FALSE))</f>
        <v/>
      </c>
      <c r="D23" s="68" t="str">
        <f>IF(B23="","",VLOOKUP($B23,登録データ!$A:$I,3,FALSE))</f>
        <v/>
      </c>
      <c r="E23" s="94" t="str">
        <f>IF(C23="","",VLOOKUP($B23,登録データ!$A:$I,4,FALSE))</f>
        <v/>
      </c>
      <c r="F23" s="68" t="str">
        <f>IF(E23="","",VLOOKUP($B23,登録データ!$A:$I,5,FALSE))</f>
        <v/>
      </c>
      <c r="G23" s="67" t="str">
        <f>IF(E23="","",VLOOKUP($B23,登録データ!$A:$I,6,FALSE))</f>
        <v/>
      </c>
      <c r="H23" s="66" t="str">
        <f>IF(G23="","",VLOOKUP($B23,登録データ!$A:$I,7,FALSE))</f>
        <v/>
      </c>
      <c r="I23" s="65" t="str">
        <f>IF(G23="","",VLOOKUP($B23,登録データ!$A:$I,9,FALSE))</f>
        <v/>
      </c>
      <c r="J23" s="65" t="str">
        <f>IF(H23="","",VLOOKUP($B23,登録データ!$A:$I,9,FALSE))</f>
        <v/>
      </c>
      <c r="K23" s="120"/>
      <c r="L23" s="128"/>
      <c r="M23" s="68"/>
      <c r="N23" s="67"/>
      <c r="O23" s="68"/>
      <c r="P23" s="69" t="str">
        <f t="shared" si="0"/>
        <v/>
      </c>
      <c r="Q23" s="70" t="str">
        <f>IF(P23="","",VLOOKUP(P23,学校情報!A:G,2,FALSE))</f>
        <v/>
      </c>
    </row>
    <row r="24" spans="2:17" ht="6" customHeight="1" thickBot="1"/>
    <row r="25" spans="2:17" ht="24.75" customHeight="1" thickBot="1">
      <c r="B25" s="21"/>
      <c r="C25" s="21"/>
      <c r="D25" s="21"/>
      <c r="E25" s="73"/>
      <c r="F25" s="73"/>
      <c r="G25" s="75" t="s">
        <v>107</v>
      </c>
      <c r="H25" s="239">
        <v>5</v>
      </c>
      <c r="I25" s="239"/>
      <c r="J25" s="76" t="s">
        <v>108</v>
      </c>
      <c r="K25" s="3" t="s">
        <v>109</v>
      </c>
    </row>
    <row r="26" spans="2:17" ht="15" customHeight="1">
      <c r="B26" s="21"/>
      <c r="C26" s="21"/>
      <c r="D26" s="21"/>
      <c r="E26" s="21"/>
      <c r="F26" s="21"/>
      <c r="G26" s="21"/>
    </row>
    <row r="27" spans="2:17" ht="15" customHeight="1">
      <c r="B27" s="79" t="s">
        <v>110</v>
      </c>
      <c r="C27" s="6"/>
      <c r="D27" s="6"/>
      <c r="E27" s="6"/>
      <c r="F27" s="6"/>
      <c r="G27" s="6"/>
    </row>
    <row r="28" spans="2:17" ht="15" customHeight="1">
      <c r="B28" s="79" t="s">
        <v>111</v>
      </c>
      <c r="C28" s="6"/>
      <c r="D28" s="6"/>
      <c r="E28" s="6"/>
      <c r="F28" s="6"/>
      <c r="G28" s="6"/>
    </row>
    <row r="29" spans="2:17" ht="15" customHeight="1">
      <c r="B29" s="21"/>
      <c r="C29" s="21"/>
      <c r="D29" s="21"/>
      <c r="E29" s="21"/>
      <c r="F29" s="21"/>
      <c r="G29" s="21"/>
    </row>
    <row r="30" spans="2:17" ht="15" customHeight="1">
      <c r="B30" s="21"/>
      <c r="C30" s="21"/>
      <c r="D30" s="21"/>
      <c r="E30" s="21"/>
      <c r="F30" s="268" t="s">
        <v>290</v>
      </c>
      <c r="G30" s="268"/>
      <c r="H30" s="268"/>
      <c r="I30" s="268"/>
      <c r="J30" s="268"/>
    </row>
    <row r="31" spans="2:17" ht="18.75" customHeight="1">
      <c r="B31" s="108"/>
      <c r="C31" s="103"/>
      <c r="D31" s="103"/>
      <c r="E31" s="21"/>
      <c r="F31" s="21"/>
      <c r="G31" s="262" t="s">
        <v>698</v>
      </c>
      <c r="H31" s="262"/>
      <c r="I31" s="262"/>
      <c r="J31" s="262"/>
      <c r="K31" s="100" t="s">
        <v>114</v>
      </c>
      <c r="L31" s="263"/>
      <c r="M31" s="263"/>
      <c r="N31" s="102" t="s">
        <v>70</v>
      </c>
    </row>
    <row r="32" spans="2:17" ht="15" customHeight="1">
      <c r="B32" s="73"/>
      <c r="C32" s="71"/>
      <c r="D32" s="71"/>
      <c r="E32" s="74"/>
      <c r="F32" s="21"/>
      <c r="G32" s="21"/>
      <c r="I32" s="21" t="s">
        <v>116</v>
      </c>
    </row>
    <row r="33" spans="2:9" ht="15" customHeight="1">
      <c r="B33" s="73"/>
      <c r="C33" s="71"/>
      <c r="D33" s="71"/>
      <c r="E33" s="74"/>
      <c r="F33" s="21"/>
      <c r="G33" s="21"/>
      <c r="I33" s="21" t="s">
        <v>117</v>
      </c>
    </row>
  </sheetData>
  <mergeCells count="27">
    <mergeCell ref="G31:J31"/>
    <mergeCell ref="L31:M31"/>
    <mergeCell ref="O12:O13"/>
    <mergeCell ref="P12:P13"/>
    <mergeCell ref="Q12:Q13"/>
    <mergeCell ref="H25:I25"/>
    <mergeCell ref="F30:J30"/>
    <mergeCell ref="O9:O10"/>
    <mergeCell ref="A12:A13"/>
    <mergeCell ref="B12:B13"/>
    <mergeCell ref="C12:D12"/>
    <mergeCell ref="E12:F12"/>
    <mergeCell ref="G12:H12"/>
    <mergeCell ref="J12:J13"/>
    <mergeCell ref="K12:M12"/>
    <mergeCell ref="N12:N13"/>
    <mergeCell ref="B9:B10"/>
    <mergeCell ref="C9:H10"/>
    <mergeCell ref="I9:I10"/>
    <mergeCell ref="J9:J10"/>
    <mergeCell ref="K9:N10"/>
    <mergeCell ref="I12:I13"/>
    <mergeCell ref="B1:P1"/>
    <mergeCell ref="N3:O3"/>
    <mergeCell ref="N4:O5"/>
    <mergeCell ref="C8:I8"/>
    <mergeCell ref="K8:O8"/>
  </mergeCells>
  <phoneticPr fontId="1"/>
  <conditionalFormatting sqref="C8:I8 P14:Q23 C14:J23">
    <cfRule type="containsBlanks" dxfId="3" priority="6" stopIfTrue="1">
      <formula>LEN(TRIM(C8))=0</formula>
    </cfRule>
  </conditionalFormatting>
  <conditionalFormatting sqref="H25:I25">
    <cfRule type="containsBlanks" dxfId="2" priority="2" stopIfTrue="1">
      <formula>LEN(TRIM(H25))=0</formula>
    </cfRule>
  </conditionalFormatting>
  <conditionalFormatting sqref="G31">
    <cfRule type="containsBlanks" dxfId="1" priority="1" stopIfTrue="1">
      <formula>LEN(TRIM(G31))=0</formula>
    </cfRule>
  </conditionalFormatting>
  <conditionalFormatting sqref="K8">
    <cfRule type="containsBlanks" dxfId="0" priority="5" stopIfTrue="1">
      <formula>LEN(TRIM(K8))=0</formula>
    </cfRule>
  </conditionalFormatting>
  <dataValidations count="7">
    <dataValidation type="list" allowBlank="1" showInputMessage="1" showErrorMessage="1" sqref="I9:I10" xr:uid="{00000000-0002-0000-0400-000000000000}">
      <formula1>"教諭,助手,外部"</formula1>
    </dataValidation>
    <dataValidation imeMode="on" allowBlank="1" showInputMessage="1" showErrorMessage="1" sqref="E25:I25 F30" xr:uid="{00000000-0002-0000-0400-000001000000}"/>
    <dataValidation type="list" allowBlank="1" showInputMessage="1" showErrorMessage="1" sqref="N14:O23" xr:uid="{00000000-0002-0000-0400-000002000000}">
      <formula1>"○"</formula1>
    </dataValidation>
    <dataValidation imeMode="halfKatakana" allowBlank="1" showInputMessage="1" showErrorMessage="1" sqref="E14:H23" xr:uid="{00000000-0002-0000-0400-000003000000}"/>
    <dataValidation imeMode="disabled" allowBlank="1" showInputMessage="1" showErrorMessage="1" sqref="B14:B23 I14:J23" xr:uid="{00000000-0002-0000-0400-000004000000}"/>
    <dataValidation type="list" allowBlank="1" showInputMessage="1" showErrorMessage="1" sqref="K18 K20:K23 L18:M23" xr:uid="{00000000-0002-0000-0400-000005000000}">
      <formula1>#REF!</formula1>
    </dataValidation>
    <dataValidation type="list" allowBlank="1" showInputMessage="1" showErrorMessage="1" sqref="K19 K14:M17" xr:uid="{00000000-0002-0000-0400-000006000000}">
      <formula1>$R$15:$R$32</formula1>
    </dataValidation>
  </dataValidations>
  <printOptions horizontalCentered="1"/>
  <pageMargins left="0.59055118110236227" right="0.59055118110236227" top="0.59055118110236227" bottom="0.59055118110236227" header="0.19685039370078741" footer="0.23622047244094491"/>
  <pageSetup paperSize="9" scale="75" fitToHeight="0" orientation="portrait" r:id="rId1"/>
  <headerFooter alignWithMargins="0">
    <oddHeader>&amp;RNo &amp;P</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R63"/>
  <sheetViews>
    <sheetView view="pageBreakPreview" zoomScale="60" zoomScaleNormal="50" workbookViewId="0"/>
  </sheetViews>
  <sheetFormatPr defaultColWidth="9" defaultRowHeight="14.4"/>
  <cols>
    <col min="1" max="1" width="3.5" style="4" bestFit="1" customWidth="1"/>
    <col min="2" max="2" width="4.5" style="4" bestFit="1" customWidth="1"/>
    <col min="3" max="5" width="14.69921875" style="4" customWidth="1"/>
    <col min="6" max="6" width="4.19921875" style="4" customWidth="1"/>
    <col min="7" max="7" width="9.69921875" style="4" customWidth="1"/>
    <col min="8" max="8" width="3.69921875" style="4" customWidth="1"/>
    <col min="9" max="9" width="9.69921875" style="4" customWidth="1"/>
    <col min="10" max="10" width="2.69921875" style="4" customWidth="1"/>
    <col min="11" max="11" width="7.5" style="4" bestFit="1" customWidth="1"/>
    <col min="12" max="12" width="3.09765625" style="4" customWidth="1"/>
    <col min="13" max="13" width="3.5" style="4" bestFit="1" customWidth="1"/>
    <col min="14" max="14" width="4.5" style="4" bestFit="1" customWidth="1"/>
    <col min="15" max="15" width="8.69921875" style="4" customWidth="1"/>
    <col min="16" max="16" width="7.69921875" style="4" customWidth="1"/>
    <col min="17" max="17" width="15.19921875" style="4" customWidth="1"/>
    <col min="18" max="18" width="4.5" style="4" bestFit="1" customWidth="1"/>
    <col min="19" max="16384" width="9" style="4"/>
  </cols>
  <sheetData>
    <row r="1" spans="1:18">
      <c r="B1" s="4" t="s">
        <v>690</v>
      </c>
      <c r="C1" s="4" t="s">
        <v>291</v>
      </c>
      <c r="D1" s="4" t="s">
        <v>691</v>
      </c>
      <c r="E1" s="4" t="s">
        <v>75</v>
      </c>
      <c r="F1" s="4" t="s">
        <v>692</v>
      </c>
      <c r="G1" s="4" t="s">
        <v>292</v>
      </c>
      <c r="I1" s="4" t="s">
        <v>293</v>
      </c>
      <c r="K1" s="4" t="s">
        <v>294</v>
      </c>
      <c r="M1" s="4" t="s">
        <v>295</v>
      </c>
      <c r="N1" s="4" t="s">
        <v>296</v>
      </c>
      <c r="O1" s="4" t="s">
        <v>119</v>
      </c>
      <c r="P1" s="4" t="s">
        <v>80</v>
      </c>
      <c r="Q1" s="4" t="s">
        <v>297</v>
      </c>
      <c r="R1" s="4" t="s">
        <v>298</v>
      </c>
    </row>
    <row r="2" spans="1:18">
      <c r="A2" s="4">
        <f>男子選手!A15</f>
        <v>1</v>
      </c>
      <c r="B2" s="4" t="str">
        <f>IF(男子選手!B15="","",男子選手!B15)</f>
        <v/>
      </c>
      <c r="C2" s="5" t="str">
        <f t="shared" ref="C2:C32" si="0">IF(Q2="","",IF(R2&lt;=3,Q2&amp;"("&amp;F2&amp;")",IF(R2=4,Q2&amp;"　"&amp;D2&amp;"("&amp;F2&amp;")",IF(R2&gt;=5,Q2&amp;"("&amp;F2&amp;")"))))</f>
        <v/>
      </c>
      <c r="D2" s="4" t="str">
        <f>ASC(IF(男子選手!E15="","",男子選手!E15&amp;"　"&amp;男子選手!F15))</f>
        <v/>
      </c>
      <c r="E2" s="4" t="str">
        <f>IF(男子選手!G15="","",男子選手!G15&amp;"　"&amp;男子選手!H15)</f>
        <v/>
      </c>
      <c r="F2" s="4" t="str">
        <f>IF(男子選手!I15="","",男子選手!I15)</f>
        <v/>
      </c>
      <c r="G2" s="4" t="str">
        <f>IF(男子選手!K15="","",男子選手!K15)</f>
        <v/>
      </c>
      <c r="I2" s="4" t="str">
        <f>IF(男子選手!L15="","",男子選手!L15)</f>
        <v/>
      </c>
      <c r="K2" s="4" t="str">
        <f>IF(男子選手!M15="","",男子選手!M15)</f>
        <v/>
      </c>
      <c r="M2" s="4" t="str">
        <f>IF(男子選手!N15="","",男子選手!N15)</f>
        <v/>
      </c>
      <c r="N2" s="4" t="str">
        <f>IF(男子選手!O15="","",男子選手!O15)</f>
        <v/>
      </c>
      <c r="O2" s="111" t="str">
        <f>IF(男子選手!J15="","",男子選手!J15)</f>
        <v/>
      </c>
      <c r="P2" s="4" t="str">
        <f>IF(男子選手!P15="","",男子選手!P15)</f>
        <v/>
      </c>
      <c r="Q2" s="4" t="str">
        <f>IF(男子選手!C15="","",男子選手!C15&amp;"　"&amp;男子選手!D15)</f>
        <v/>
      </c>
      <c r="R2" s="4" t="str">
        <f t="shared" ref="R2:R31" si="1">IF(Q2="","",LEN(Q2)+LEN(D2))</f>
        <v/>
      </c>
    </row>
    <row r="3" spans="1:18">
      <c r="A3" s="4">
        <f>男子選手!A16</f>
        <v>2</v>
      </c>
      <c r="B3" s="4" t="str">
        <f>IF(男子選手!B16="","",男子選手!B16)</f>
        <v/>
      </c>
      <c r="C3" s="5" t="str">
        <f t="shared" si="0"/>
        <v/>
      </c>
      <c r="D3" s="4" t="str">
        <f>ASC(IF(男子選手!E16="","",男子選手!E16&amp;"　"&amp;男子選手!F16))</f>
        <v/>
      </c>
      <c r="E3" s="4" t="str">
        <f>IF(男子選手!G16="","",男子選手!G16&amp;"　"&amp;男子選手!H16)</f>
        <v/>
      </c>
      <c r="F3" s="4" t="str">
        <f>IF(男子選手!I16="","",男子選手!I16)</f>
        <v/>
      </c>
      <c r="G3" s="4" t="str">
        <f>IF(男子選手!K16="","",男子選手!K16)</f>
        <v/>
      </c>
      <c r="I3" s="4" t="str">
        <f>IF(男子選手!L16="","",男子選手!L16)</f>
        <v/>
      </c>
      <c r="K3" s="4" t="str">
        <f>IF(男子選手!M16="","",男子選手!M16)</f>
        <v/>
      </c>
      <c r="M3" s="4" t="str">
        <f>IF(男子選手!N16="","",男子選手!N16)</f>
        <v/>
      </c>
      <c r="N3" s="4" t="str">
        <f>IF(男子選手!O16="","",男子選手!O16)</f>
        <v/>
      </c>
      <c r="O3" s="111" t="str">
        <f>IF(男子選手!J16="","",男子選手!J16)</f>
        <v/>
      </c>
      <c r="P3" s="4" t="str">
        <f>IF(男子選手!P16="","",男子選手!P16)</f>
        <v/>
      </c>
      <c r="Q3" s="4" t="str">
        <f>IF(男子選手!C16="","",男子選手!C16&amp;"　"&amp;男子選手!D16)</f>
        <v/>
      </c>
      <c r="R3" s="4" t="str">
        <f t="shared" si="1"/>
        <v/>
      </c>
    </row>
    <row r="4" spans="1:18">
      <c r="A4" s="4">
        <f>男子選手!A17</f>
        <v>3</v>
      </c>
      <c r="B4" s="4" t="str">
        <f>IF(男子選手!B17="","",男子選手!B17)</f>
        <v/>
      </c>
      <c r="C4" s="5" t="str">
        <f t="shared" si="0"/>
        <v/>
      </c>
      <c r="D4" s="4" t="str">
        <f>ASC(IF(男子選手!E17="","",男子選手!E17&amp;"　"&amp;男子選手!F17))</f>
        <v/>
      </c>
      <c r="E4" s="4" t="str">
        <f>IF(男子選手!G17="","",男子選手!G17&amp;"　"&amp;男子選手!H17)</f>
        <v/>
      </c>
      <c r="F4" s="4" t="str">
        <f>IF(男子選手!I17="","",男子選手!I17)</f>
        <v/>
      </c>
      <c r="G4" s="4" t="str">
        <f>IF(男子選手!K17="","",男子選手!K17)</f>
        <v/>
      </c>
      <c r="I4" s="4" t="str">
        <f>IF(男子選手!L17="","",男子選手!L17)</f>
        <v/>
      </c>
      <c r="K4" s="4" t="str">
        <f>IF(男子選手!M17="","",男子選手!M17)</f>
        <v/>
      </c>
      <c r="M4" s="4" t="str">
        <f>IF(男子選手!N17="","",男子選手!N17)</f>
        <v/>
      </c>
      <c r="N4" s="4" t="str">
        <f>IF(男子選手!O17="","",男子選手!O17)</f>
        <v/>
      </c>
      <c r="O4" s="111" t="str">
        <f>IF(男子選手!J17="","",男子選手!J17)</f>
        <v/>
      </c>
      <c r="P4" s="4" t="str">
        <f>IF(男子選手!P17="","",男子選手!P17)</f>
        <v/>
      </c>
      <c r="Q4" s="4" t="str">
        <f>IF(男子選手!C17="","",男子選手!C17&amp;"　"&amp;男子選手!D17)</f>
        <v/>
      </c>
      <c r="R4" s="4" t="str">
        <f t="shared" si="1"/>
        <v/>
      </c>
    </row>
    <row r="5" spans="1:18">
      <c r="A5" s="4">
        <f>男子選手!A18</f>
        <v>4</v>
      </c>
      <c r="B5" s="4" t="str">
        <f>IF(男子選手!B18="","",男子選手!B18)</f>
        <v/>
      </c>
      <c r="C5" s="5" t="str">
        <f t="shared" si="0"/>
        <v/>
      </c>
      <c r="D5" s="4" t="str">
        <f>ASC(IF(男子選手!E18="","",男子選手!E18&amp;"　"&amp;男子選手!F18))</f>
        <v/>
      </c>
      <c r="E5" s="4" t="str">
        <f>IF(男子選手!G18="","",男子選手!G18&amp;"　"&amp;男子選手!H18)</f>
        <v/>
      </c>
      <c r="F5" s="4" t="str">
        <f>IF(男子選手!I18="","",男子選手!I18)</f>
        <v/>
      </c>
      <c r="G5" s="4" t="str">
        <f>IF(男子選手!K18="","",男子選手!K18)</f>
        <v/>
      </c>
      <c r="I5" s="4" t="str">
        <f>IF(男子選手!L18="","",男子選手!L18)</f>
        <v/>
      </c>
      <c r="K5" s="4" t="str">
        <f>IF(男子選手!M18="","",男子選手!M18)</f>
        <v/>
      </c>
      <c r="M5" s="4" t="str">
        <f>IF(男子選手!N18="","",男子選手!N18)</f>
        <v/>
      </c>
      <c r="N5" s="4" t="str">
        <f>IF(男子選手!O18="","",男子選手!O18)</f>
        <v/>
      </c>
      <c r="O5" s="111" t="str">
        <f>IF(男子選手!J18="","",男子選手!J18)</f>
        <v/>
      </c>
      <c r="P5" s="4" t="str">
        <f>IF(男子選手!P18="","",男子選手!P18)</f>
        <v/>
      </c>
      <c r="Q5" s="4" t="str">
        <f>IF(男子選手!C18="","",男子選手!C18&amp;"　"&amp;男子選手!D18)</f>
        <v/>
      </c>
      <c r="R5" s="4" t="str">
        <f t="shared" si="1"/>
        <v/>
      </c>
    </row>
    <row r="6" spans="1:18">
      <c r="A6" s="4">
        <f>男子選手!A19</f>
        <v>5</v>
      </c>
      <c r="B6" s="4" t="str">
        <f>IF(男子選手!B19="","",男子選手!B19)</f>
        <v/>
      </c>
      <c r="C6" s="5" t="str">
        <f t="shared" si="0"/>
        <v/>
      </c>
      <c r="D6" s="4" t="str">
        <f>ASC(IF(男子選手!E19="","",男子選手!E19&amp;"　"&amp;男子選手!F19))</f>
        <v/>
      </c>
      <c r="E6" s="4" t="str">
        <f>IF(男子選手!G19="","",男子選手!G19&amp;"　"&amp;男子選手!H19)</f>
        <v/>
      </c>
      <c r="F6" s="4" t="str">
        <f>IF(男子選手!I19="","",男子選手!I19)</f>
        <v/>
      </c>
      <c r="G6" s="4" t="str">
        <f>IF(男子選手!K19="","",男子選手!K19)</f>
        <v/>
      </c>
      <c r="I6" s="4" t="str">
        <f>IF(男子選手!L19="","",男子選手!L19)</f>
        <v/>
      </c>
      <c r="K6" s="4" t="str">
        <f>IF(男子選手!M19="","",男子選手!M19)</f>
        <v/>
      </c>
      <c r="M6" s="4" t="str">
        <f>IF(男子選手!N19="","",男子選手!N19)</f>
        <v/>
      </c>
      <c r="N6" s="4" t="str">
        <f>IF(男子選手!O19="","",男子選手!O19)</f>
        <v/>
      </c>
      <c r="O6" s="111" t="str">
        <f>IF(男子選手!J19="","",男子選手!J19)</f>
        <v/>
      </c>
      <c r="P6" s="4" t="str">
        <f>IF(男子選手!P19="","",男子選手!P19)</f>
        <v/>
      </c>
      <c r="Q6" s="4" t="str">
        <f>IF(男子選手!C19="","",男子選手!C19&amp;"　"&amp;男子選手!D19)</f>
        <v/>
      </c>
      <c r="R6" s="4" t="str">
        <f t="shared" si="1"/>
        <v/>
      </c>
    </row>
    <row r="7" spans="1:18">
      <c r="A7" s="4">
        <f>男子選手!A20</f>
        <v>6</v>
      </c>
      <c r="B7" s="4" t="str">
        <f>IF(男子選手!B20="","",男子選手!B20)</f>
        <v/>
      </c>
      <c r="C7" s="5" t="str">
        <f t="shared" si="0"/>
        <v/>
      </c>
      <c r="D7" s="4" t="str">
        <f>ASC(IF(男子選手!E20="","",男子選手!E20&amp;"　"&amp;男子選手!F20))</f>
        <v/>
      </c>
      <c r="E7" s="4" t="str">
        <f>IF(男子選手!G20="","",男子選手!G20&amp;"　"&amp;男子選手!H20)</f>
        <v/>
      </c>
      <c r="F7" s="4" t="str">
        <f>IF(男子選手!I20="","",男子選手!I20)</f>
        <v/>
      </c>
      <c r="G7" s="4" t="str">
        <f>IF(男子選手!K20="","",男子選手!K20)</f>
        <v/>
      </c>
      <c r="I7" s="4" t="str">
        <f>IF(男子選手!L20="","",男子選手!L20)</f>
        <v/>
      </c>
      <c r="K7" s="4" t="str">
        <f>IF(男子選手!M20="","",男子選手!M20)</f>
        <v/>
      </c>
      <c r="M7" s="4" t="str">
        <f>IF(男子選手!N20="","",男子選手!N20)</f>
        <v/>
      </c>
      <c r="N7" s="4" t="str">
        <f>IF(男子選手!O20="","",男子選手!O20)</f>
        <v/>
      </c>
      <c r="O7" s="111" t="str">
        <f>IF(男子選手!J20="","",男子選手!J20)</f>
        <v/>
      </c>
      <c r="P7" s="4" t="str">
        <f>IF(男子選手!P20="","",男子選手!P20)</f>
        <v/>
      </c>
      <c r="Q7" s="4" t="str">
        <f>IF(男子選手!C20="","",男子選手!C20&amp;"　"&amp;男子選手!D20)</f>
        <v/>
      </c>
      <c r="R7" s="4" t="str">
        <f t="shared" si="1"/>
        <v/>
      </c>
    </row>
    <row r="8" spans="1:18">
      <c r="A8" s="4">
        <f>男子選手!A21</f>
        <v>7</v>
      </c>
      <c r="B8" s="4" t="str">
        <f>IF(男子選手!B21="","",男子選手!B21)</f>
        <v/>
      </c>
      <c r="C8" s="5" t="str">
        <f t="shared" si="0"/>
        <v/>
      </c>
      <c r="D8" s="4" t="str">
        <f>ASC(IF(男子選手!E21="","",男子選手!E21&amp;"　"&amp;男子選手!F21))</f>
        <v/>
      </c>
      <c r="E8" s="4" t="str">
        <f>IF(男子選手!G21="","",男子選手!G21&amp;"　"&amp;男子選手!H21)</f>
        <v/>
      </c>
      <c r="F8" s="4" t="str">
        <f>IF(男子選手!I21="","",男子選手!I21)</f>
        <v/>
      </c>
      <c r="G8" s="4" t="str">
        <f>IF(男子選手!K21="","",男子選手!K21)</f>
        <v/>
      </c>
      <c r="I8" s="4" t="str">
        <f>IF(男子選手!L21="","",男子選手!L21)</f>
        <v/>
      </c>
      <c r="K8" s="4" t="str">
        <f>IF(男子選手!M21="","",男子選手!M21)</f>
        <v/>
      </c>
      <c r="M8" s="4" t="str">
        <f>IF(男子選手!N21="","",男子選手!N21)</f>
        <v/>
      </c>
      <c r="N8" s="4" t="str">
        <f>IF(男子選手!O21="","",男子選手!O21)</f>
        <v/>
      </c>
      <c r="O8" s="111" t="str">
        <f>IF(男子選手!J21="","",男子選手!J21)</f>
        <v/>
      </c>
      <c r="P8" s="4" t="str">
        <f>IF(男子選手!P21="","",男子選手!P21)</f>
        <v/>
      </c>
      <c r="Q8" s="4" t="str">
        <f>IF(男子選手!C21="","",男子選手!C21&amp;"　"&amp;男子選手!D21)</f>
        <v/>
      </c>
      <c r="R8" s="4" t="str">
        <f t="shared" si="1"/>
        <v/>
      </c>
    </row>
    <row r="9" spans="1:18">
      <c r="A9" s="4">
        <f>男子選手!A22</f>
        <v>8</v>
      </c>
      <c r="B9" s="4" t="str">
        <f>IF(男子選手!B22="","",男子選手!B22)</f>
        <v/>
      </c>
      <c r="C9" s="5" t="str">
        <f t="shared" si="0"/>
        <v/>
      </c>
      <c r="D9" s="4" t="str">
        <f>ASC(IF(男子選手!E22="","",男子選手!E22&amp;"　"&amp;男子選手!F22))</f>
        <v/>
      </c>
      <c r="E9" s="4" t="str">
        <f>IF(男子選手!G22="","",男子選手!G22&amp;"　"&amp;男子選手!H22)</f>
        <v/>
      </c>
      <c r="F9" s="4" t="str">
        <f>IF(男子選手!I22="","",男子選手!I22)</f>
        <v/>
      </c>
      <c r="G9" s="4" t="str">
        <f>IF(男子選手!K22="","",男子選手!K22)</f>
        <v/>
      </c>
      <c r="I9" s="4" t="str">
        <f>IF(男子選手!L22="","",男子選手!L22)</f>
        <v/>
      </c>
      <c r="K9" s="4" t="str">
        <f>IF(男子選手!M22="","",男子選手!M22)</f>
        <v/>
      </c>
      <c r="M9" s="4" t="str">
        <f>IF(男子選手!N22="","",男子選手!N22)</f>
        <v/>
      </c>
      <c r="N9" s="4" t="str">
        <f>IF(男子選手!O22="","",男子選手!O22)</f>
        <v/>
      </c>
      <c r="O9" s="111" t="str">
        <f>IF(男子選手!J22="","",男子選手!J22)</f>
        <v/>
      </c>
      <c r="P9" s="4" t="str">
        <f>IF(男子選手!P22="","",男子選手!P22)</f>
        <v/>
      </c>
      <c r="Q9" s="4" t="str">
        <f>IF(男子選手!C22="","",男子選手!C22&amp;"　"&amp;男子選手!D22)</f>
        <v/>
      </c>
      <c r="R9" s="4" t="str">
        <f t="shared" si="1"/>
        <v/>
      </c>
    </row>
    <row r="10" spans="1:18">
      <c r="A10" s="4">
        <f>男子選手!A23</f>
        <v>9</v>
      </c>
      <c r="B10" s="4" t="str">
        <f>IF(男子選手!B23="","",男子選手!B23)</f>
        <v/>
      </c>
      <c r="C10" s="5" t="str">
        <f t="shared" si="0"/>
        <v/>
      </c>
      <c r="D10" s="4" t="str">
        <f>ASC(IF(男子選手!E23="","",男子選手!E23&amp;"　"&amp;男子選手!F23))</f>
        <v/>
      </c>
      <c r="E10" s="4" t="str">
        <f>IF(男子選手!G23="","",男子選手!G23&amp;"　"&amp;男子選手!H23)</f>
        <v/>
      </c>
      <c r="F10" s="4" t="str">
        <f>IF(男子選手!I23="","",男子選手!I23)</f>
        <v/>
      </c>
      <c r="G10" s="4" t="str">
        <f>IF(男子選手!K23="","",男子選手!K23)</f>
        <v/>
      </c>
      <c r="I10" s="4" t="str">
        <f>IF(男子選手!L23="","",男子選手!L23)</f>
        <v/>
      </c>
      <c r="K10" s="4" t="str">
        <f>IF(男子選手!M23="","",男子選手!M23)</f>
        <v/>
      </c>
      <c r="M10" s="4" t="str">
        <f>IF(男子選手!N23="","",男子選手!N23)</f>
        <v/>
      </c>
      <c r="N10" s="4" t="str">
        <f>IF(男子選手!O23="","",男子選手!O23)</f>
        <v/>
      </c>
      <c r="O10" s="111" t="str">
        <f>IF(男子選手!J23="","",男子選手!J23)</f>
        <v/>
      </c>
      <c r="P10" s="4" t="str">
        <f>IF(男子選手!P23="","",男子選手!P23)</f>
        <v/>
      </c>
      <c r="Q10" s="4" t="str">
        <f>IF(男子選手!C23="","",男子選手!C23&amp;"　"&amp;男子選手!D23)</f>
        <v/>
      </c>
      <c r="R10" s="4" t="str">
        <f t="shared" si="1"/>
        <v/>
      </c>
    </row>
    <row r="11" spans="1:18">
      <c r="A11" s="4">
        <f>男子選手!A24</f>
        <v>10</v>
      </c>
      <c r="B11" s="4" t="str">
        <f>IF(男子選手!B24="","",男子選手!B24)</f>
        <v/>
      </c>
      <c r="C11" s="5" t="str">
        <f t="shared" si="0"/>
        <v/>
      </c>
      <c r="D11" s="4" t="str">
        <f>ASC(IF(男子選手!E24="","",男子選手!E24&amp;"　"&amp;男子選手!F24))</f>
        <v/>
      </c>
      <c r="E11" s="4" t="str">
        <f>IF(男子選手!G24="","",男子選手!G24&amp;"　"&amp;男子選手!H24)</f>
        <v/>
      </c>
      <c r="F11" s="4" t="str">
        <f>IF(男子選手!I24="","",男子選手!I24)</f>
        <v/>
      </c>
      <c r="G11" s="4" t="str">
        <f>IF(男子選手!K24="","",男子選手!K24)</f>
        <v/>
      </c>
      <c r="I11" s="4" t="str">
        <f>IF(男子選手!L24="","",男子選手!L24)</f>
        <v/>
      </c>
      <c r="K11" s="4" t="str">
        <f>IF(男子選手!M24="","",男子選手!M24)</f>
        <v/>
      </c>
      <c r="M11" s="4" t="str">
        <f>IF(男子選手!N24="","",男子選手!N24)</f>
        <v/>
      </c>
      <c r="N11" s="4" t="str">
        <f>IF(男子選手!O24="","",男子選手!O24)</f>
        <v/>
      </c>
      <c r="O11" s="111" t="str">
        <f>IF(男子選手!J24="","",男子選手!J24)</f>
        <v/>
      </c>
      <c r="P11" s="4" t="str">
        <f>IF(男子選手!P24="","",男子選手!P24)</f>
        <v/>
      </c>
      <c r="Q11" s="4" t="str">
        <f>IF(男子選手!C24="","",男子選手!C24&amp;"　"&amp;男子選手!D24)</f>
        <v/>
      </c>
      <c r="R11" s="4" t="str">
        <f t="shared" si="1"/>
        <v/>
      </c>
    </row>
    <row r="12" spans="1:18">
      <c r="A12" s="4">
        <f>男子選手!A25</f>
        <v>11</v>
      </c>
      <c r="B12" s="4" t="str">
        <f>IF(男子選手!B25="","",男子選手!B25)</f>
        <v/>
      </c>
      <c r="C12" s="5" t="str">
        <f t="shared" si="0"/>
        <v/>
      </c>
      <c r="D12" s="4" t="str">
        <f>ASC(IF(男子選手!E25="","",男子選手!E25&amp;"　"&amp;男子選手!F25))</f>
        <v/>
      </c>
      <c r="E12" s="4" t="str">
        <f>IF(男子選手!G25="","",男子選手!G25&amp;"　"&amp;男子選手!H25)</f>
        <v/>
      </c>
      <c r="F12" s="4" t="str">
        <f>IF(男子選手!I25="","",男子選手!I25)</f>
        <v/>
      </c>
      <c r="G12" s="4" t="str">
        <f>IF(男子選手!K25="","",男子選手!K25)</f>
        <v/>
      </c>
      <c r="I12" s="4" t="str">
        <f>IF(男子選手!L25="","",男子選手!L25)</f>
        <v/>
      </c>
      <c r="K12" s="4" t="str">
        <f>IF(男子選手!M25="","",男子選手!M25)</f>
        <v/>
      </c>
      <c r="M12" s="4" t="str">
        <f>IF(男子選手!N25="","",男子選手!N25)</f>
        <v/>
      </c>
      <c r="N12" s="4" t="str">
        <f>IF(男子選手!O25="","",男子選手!O25)</f>
        <v/>
      </c>
      <c r="O12" s="111" t="str">
        <f>IF(男子選手!J25="","",男子選手!J25)</f>
        <v/>
      </c>
      <c r="P12" s="4" t="str">
        <f>IF(男子選手!P25="","",男子選手!P25)</f>
        <v/>
      </c>
      <c r="Q12" s="4" t="str">
        <f>IF(男子選手!C25="","",男子選手!C25&amp;"　"&amp;男子選手!D25)</f>
        <v/>
      </c>
      <c r="R12" s="4" t="str">
        <f t="shared" si="1"/>
        <v/>
      </c>
    </row>
    <row r="13" spans="1:18">
      <c r="A13" s="4">
        <f>男子選手!A26</f>
        <v>12</v>
      </c>
      <c r="B13" s="4" t="str">
        <f>IF(男子選手!B26="","",男子選手!B26)</f>
        <v/>
      </c>
      <c r="C13" s="5" t="str">
        <f t="shared" si="0"/>
        <v/>
      </c>
      <c r="D13" s="4" t="str">
        <f>ASC(IF(男子選手!E26="","",男子選手!E26&amp;"　"&amp;男子選手!F26))</f>
        <v/>
      </c>
      <c r="E13" s="4" t="str">
        <f>IF(男子選手!G26="","",男子選手!G26&amp;"　"&amp;男子選手!H26)</f>
        <v/>
      </c>
      <c r="F13" s="4" t="str">
        <f>IF(男子選手!I26="","",男子選手!I26)</f>
        <v/>
      </c>
      <c r="G13" s="4" t="str">
        <f>IF(男子選手!K26="","",男子選手!K26)</f>
        <v/>
      </c>
      <c r="I13" s="4" t="str">
        <f>IF(男子選手!L26="","",男子選手!L26)</f>
        <v/>
      </c>
      <c r="K13" s="4" t="str">
        <f>IF(男子選手!M26="","",男子選手!M26)</f>
        <v/>
      </c>
      <c r="M13" s="4" t="str">
        <f>IF(男子選手!N26="","",男子選手!N26)</f>
        <v/>
      </c>
      <c r="N13" s="4" t="str">
        <f>IF(男子選手!O26="","",男子選手!O26)</f>
        <v/>
      </c>
      <c r="O13" s="111" t="str">
        <f>IF(男子選手!J26="","",男子選手!J26)</f>
        <v/>
      </c>
      <c r="P13" s="4" t="str">
        <f>IF(男子選手!P26="","",男子選手!P26)</f>
        <v/>
      </c>
      <c r="Q13" s="4" t="str">
        <f>IF(男子選手!C26="","",男子選手!C26&amp;"　"&amp;男子選手!D26)</f>
        <v/>
      </c>
      <c r="R13" s="4" t="str">
        <f t="shared" si="1"/>
        <v/>
      </c>
    </row>
    <row r="14" spans="1:18">
      <c r="A14" s="4">
        <f>男子選手!A27</f>
        <v>13</v>
      </c>
      <c r="B14" s="4" t="str">
        <f>IF(男子選手!B27="","",男子選手!B27)</f>
        <v/>
      </c>
      <c r="C14" s="5" t="str">
        <f t="shared" si="0"/>
        <v/>
      </c>
      <c r="D14" s="4" t="str">
        <f>ASC(IF(男子選手!E27="","",男子選手!E27&amp;"　"&amp;男子選手!F27))</f>
        <v/>
      </c>
      <c r="E14" s="4" t="str">
        <f>IF(男子選手!G27="","",男子選手!G27&amp;"　"&amp;男子選手!H27)</f>
        <v/>
      </c>
      <c r="F14" s="4" t="str">
        <f>IF(男子選手!I27="","",男子選手!I27)</f>
        <v/>
      </c>
      <c r="G14" s="4" t="str">
        <f>IF(男子選手!K27="","",男子選手!K27)</f>
        <v/>
      </c>
      <c r="I14" s="4" t="str">
        <f>IF(男子選手!L27="","",男子選手!L27)</f>
        <v/>
      </c>
      <c r="K14" s="4" t="str">
        <f>IF(男子選手!M27="","",男子選手!M27)</f>
        <v/>
      </c>
      <c r="M14" s="4" t="str">
        <f>IF(男子選手!N27="","",男子選手!N27)</f>
        <v/>
      </c>
      <c r="N14" s="4" t="str">
        <f>IF(男子選手!O27="","",男子選手!O27)</f>
        <v/>
      </c>
      <c r="O14" s="111" t="str">
        <f>IF(男子選手!J27="","",男子選手!J27)</f>
        <v/>
      </c>
      <c r="P14" s="4" t="str">
        <f>IF(男子選手!P27="","",男子選手!P27)</f>
        <v/>
      </c>
      <c r="Q14" s="4" t="str">
        <f>IF(男子選手!C27="","",男子選手!C27&amp;"　"&amp;男子選手!D27)</f>
        <v/>
      </c>
      <c r="R14" s="4" t="str">
        <f t="shared" si="1"/>
        <v/>
      </c>
    </row>
    <row r="15" spans="1:18">
      <c r="A15" s="4">
        <f>男子選手!A28</f>
        <v>14</v>
      </c>
      <c r="B15" s="4" t="str">
        <f>IF(男子選手!B28="","",男子選手!B28)</f>
        <v/>
      </c>
      <c r="C15" s="5" t="str">
        <f t="shared" si="0"/>
        <v/>
      </c>
      <c r="D15" s="4" t="str">
        <f>ASC(IF(男子選手!E28="","",男子選手!E28&amp;"　"&amp;男子選手!F28))</f>
        <v/>
      </c>
      <c r="E15" s="4" t="str">
        <f>IF(男子選手!G28="","",男子選手!G28&amp;"　"&amp;男子選手!H28)</f>
        <v/>
      </c>
      <c r="F15" s="4" t="str">
        <f>IF(男子選手!I28="","",男子選手!I28)</f>
        <v/>
      </c>
      <c r="G15" s="4" t="str">
        <f>IF(男子選手!K28="","",男子選手!K28)</f>
        <v/>
      </c>
      <c r="I15" s="4" t="str">
        <f>IF(男子選手!L28="","",男子選手!L28)</f>
        <v/>
      </c>
      <c r="K15" s="4" t="str">
        <f>IF(男子選手!M28="","",男子選手!M28)</f>
        <v/>
      </c>
      <c r="M15" s="4" t="str">
        <f>IF(男子選手!N28="","",男子選手!N28)</f>
        <v/>
      </c>
      <c r="N15" s="4" t="str">
        <f>IF(男子選手!O28="","",男子選手!O28)</f>
        <v/>
      </c>
      <c r="O15" s="111" t="str">
        <f>IF(男子選手!J28="","",男子選手!J28)</f>
        <v/>
      </c>
      <c r="P15" s="4" t="str">
        <f>IF(男子選手!P28="","",男子選手!P28)</f>
        <v/>
      </c>
      <c r="Q15" s="4" t="str">
        <f>IF(男子選手!C28="","",男子選手!C28&amp;"　"&amp;男子選手!D28)</f>
        <v/>
      </c>
      <c r="R15" s="4" t="str">
        <f t="shared" si="1"/>
        <v/>
      </c>
    </row>
    <row r="16" spans="1:18">
      <c r="A16" s="4">
        <f>男子選手!A29</f>
        <v>15</v>
      </c>
      <c r="B16" s="4" t="str">
        <f>IF(男子選手!B29="","",男子選手!B29)</f>
        <v/>
      </c>
      <c r="C16" s="5" t="str">
        <f t="shared" si="0"/>
        <v/>
      </c>
      <c r="D16" s="4" t="str">
        <f>ASC(IF(男子選手!E29="","",男子選手!E29&amp;"　"&amp;男子選手!F29))</f>
        <v/>
      </c>
      <c r="E16" s="4" t="str">
        <f>IF(男子選手!G29="","",男子選手!G29&amp;"　"&amp;男子選手!H29)</f>
        <v/>
      </c>
      <c r="F16" s="4" t="str">
        <f>IF(男子選手!I29="","",男子選手!I29)</f>
        <v/>
      </c>
      <c r="G16" s="4" t="str">
        <f>IF(男子選手!K29="","",男子選手!K29)</f>
        <v/>
      </c>
      <c r="I16" s="4" t="str">
        <f>IF(男子選手!L29="","",男子選手!L29)</f>
        <v/>
      </c>
      <c r="K16" s="4" t="str">
        <f>IF(男子選手!M29="","",男子選手!M29)</f>
        <v/>
      </c>
      <c r="M16" s="4" t="str">
        <f>IF(男子選手!N29="","",男子選手!N29)</f>
        <v/>
      </c>
      <c r="N16" s="4" t="str">
        <f>IF(男子選手!O29="","",男子選手!O29)</f>
        <v/>
      </c>
      <c r="O16" s="111" t="str">
        <f>IF(男子選手!J29="","",男子選手!J29)</f>
        <v/>
      </c>
      <c r="P16" s="4" t="str">
        <f>IF(男子選手!P29="","",男子選手!P29)</f>
        <v/>
      </c>
      <c r="Q16" s="4" t="str">
        <f>IF(男子選手!C29="","",男子選手!C29&amp;"　"&amp;男子選手!D29)</f>
        <v/>
      </c>
      <c r="R16" s="4" t="str">
        <f t="shared" si="1"/>
        <v/>
      </c>
    </row>
    <row r="17" spans="1:18">
      <c r="A17" s="4">
        <f>男子選手!A30</f>
        <v>16</v>
      </c>
      <c r="B17" s="4" t="str">
        <f>IF(男子選手!B30="","",男子選手!B30)</f>
        <v/>
      </c>
      <c r="C17" s="5" t="str">
        <f t="shared" si="0"/>
        <v/>
      </c>
      <c r="D17" s="4" t="str">
        <f>ASC(IF(男子選手!E30="","",男子選手!E30&amp;"　"&amp;男子選手!F30))</f>
        <v/>
      </c>
      <c r="E17" s="4" t="str">
        <f>IF(男子選手!G30="","",男子選手!G30&amp;"　"&amp;男子選手!H30)</f>
        <v/>
      </c>
      <c r="F17" s="4" t="str">
        <f>IF(男子選手!I30="","",男子選手!I30)</f>
        <v/>
      </c>
      <c r="G17" s="4" t="str">
        <f>IF(男子選手!K30="","",男子選手!K30)</f>
        <v/>
      </c>
      <c r="I17" s="4" t="str">
        <f>IF(男子選手!L30="","",男子選手!L30)</f>
        <v/>
      </c>
      <c r="K17" s="4" t="str">
        <f>IF(男子選手!M30="","",男子選手!M30)</f>
        <v/>
      </c>
      <c r="M17" s="4" t="str">
        <f>IF(男子選手!N30="","",男子選手!N30)</f>
        <v/>
      </c>
      <c r="N17" s="4" t="str">
        <f>IF(男子選手!O30="","",男子選手!O30)</f>
        <v/>
      </c>
      <c r="O17" s="111" t="str">
        <f>IF(男子選手!J30="","",男子選手!J30)</f>
        <v/>
      </c>
      <c r="P17" s="4" t="str">
        <f>IF(男子選手!P30="","",男子選手!P30)</f>
        <v/>
      </c>
      <c r="Q17" s="4" t="str">
        <f>IF(男子選手!C30="","",男子選手!C30&amp;"　"&amp;男子選手!D30)</f>
        <v/>
      </c>
      <c r="R17" s="4" t="str">
        <f t="shared" si="1"/>
        <v/>
      </c>
    </row>
    <row r="18" spans="1:18">
      <c r="A18" s="4">
        <f>男子選手!A31</f>
        <v>17</v>
      </c>
      <c r="B18" s="4" t="str">
        <f>IF(男子選手!B31="","",男子選手!B31)</f>
        <v/>
      </c>
      <c r="C18" s="5" t="str">
        <f t="shared" si="0"/>
        <v/>
      </c>
      <c r="D18" s="4" t="str">
        <f>ASC(IF(男子選手!E31="","",男子選手!E31&amp;"　"&amp;男子選手!F31))</f>
        <v/>
      </c>
      <c r="E18" s="4" t="str">
        <f>IF(男子選手!G31="","",男子選手!G31&amp;"　"&amp;男子選手!H31)</f>
        <v/>
      </c>
      <c r="F18" s="4" t="str">
        <f>IF(男子選手!I31="","",男子選手!I31)</f>
        <v/>
      </c>
      <c r="G18" s="4" t="str">
        <f>IF(男子選手!K31="","",男子選手!K31)</f>
        <v/>
      </c>
      <c r="I18" s="4" t="str">
        <f>IF(男子選手!L31="","",男子選手!L31)</f>
        <v/>
      </c>
      <c r="K18" s="4" t="str">
        <f>IF(男子選手!M31="","",男子選手!M31)</f>
        <v/>
      </c>
      <c r="M18" s="4" t="str">
        <f>IF(男子選手!N31="","",男子選手!N31)</f>
        <v/>
      </c>
      <c r="N18" s="4" t="str">
        <f>IF(男子選手!O31="","",男子選手!O31)</f>
        <v/>
      </c>
      <c r="O18" s="111" t="str">
        <f>IF(男子選手!J31="","",男子選手!J31)</f>
        <v/>
      </c>
      <c r="P18" s="4" t="str">
        <f>IF(男子選手!P31="","",男子選手!P31)</f>
        <v/>
      </c>
      <c r="Q18" s="4" t="str">
        <f>IF(男子選手!C31="","",男子選手!C31&amp;"　"&amp;男子選手!D31)</f>
        <v/>
      </c>
      <c r="R18" s="4" t="str">
        <f t="shared" si="1"/>
        <v/>
      </c>
    </row>
    <row r="19" spans="1:18">
      <c r="A19" s="4">
        <f>男子選手!A32</f>
        <v>18</v>
      </c>
      <c r="B19" s="4" t="str">
        <f>IF(男子選手!B32="","",男子選手!B32)</f>
        <v/>
      </c>
      <c r="C19" s="5" t="str">
        <f t="shared" si="0"/>
        <v/>
      </c>
      <c r="D19" s="4" t="str">
        <f>ASC(IF(男子選手!E32="","",男子選手!E32&amp;"　"&amp;男子選手!F32))</f>
        <v/>
      </c>
      <c r="E19" s="4" t="str">
        <f>IF(男子選手!G32="","",男子選手!G32&amp;"　"&amp;男子選手!H32)</f>
        <v/>
      </c>
      <c r="F19" s="4" t="str">
        <f>IF(男子選手!I32="","",男子選手!I32)</f>
        <v/>
      </c>
      <c r="G19" s="4" t="str">
        <f>IF(男子選手!K32="","",男子選手!K32)</f>
        <v/>
      </c>
      <c r="I19" s="4" t="str">
        <f>IF(男子選手!L32="","",男子選手!L32)</f>
        <v/>
      </c>
      <c r="K19" s="4" t="str">
        <f>IF(男子選手!M32="","",男子選手!M32)</f>
        <v/>
      </c>
      <c r="M19" s="4" t="str">
        <f>IF(男子選手!N32="","",男子選手!N32)</f>
        <v/>
      </c>
      <c r="N19" s="4" t="str">
        <f>IF(男子選手!O32="","",男子選手!O32)</f>
        <v/>
      </c>
      <c r="O19" s="111" t="str">
        <f>IF(男子選手!J32="","",男子選手!J32)</f>
        <v/>
      </c>
      <c r="P19" s="4" t="str">
        <f>IF(男子選手!P32="","",男子選手!P32)</f>
        <v/>
      </c>
      <c r="Q19" s="4" t="str">
        <f>IF(男子選手!C32="","",男子選手!C32&amp;"　"&amp;男子選手!D32)</f>
        <v/>
      </c>
      <c r="R19" s="4" t="str">
        <f t="shared" si="1"/>
        <v/>
      </c>
    </row>
    <row r="20" spans="1:18">
      <c r="A20" s="4">
        <f>男子選手!A33</f>
        <v>19</v>
      </c>
      <c r="B20" s="4" t="str">
        <f>IF(男子選手!B33="","",男子選手!B33)</f>
        <v/>
      </c>
      <c r="C20" s="5" t="str">
        <f t="shared" si="0"/>
        <v/>
      </c>
      <c r="D20" s="4" t="str">
        <f>ASC(IF(男子選手!E33="","",男子選手!E33&amp;"　"&amp;男子選手!F33))</f>
        <v/>
      </c>
      <c r="E20" s="4" t="str">
        <f>IF(男子選手!G33="","",男子選手!G33&amp;"　"&amp;男子選手!H33)</f>
        <v/>
      </c>
      <c r="F20" s="4" t="str">
        <f>IF(男子選手!I33="","",男子選手!I33)</f>
        <v/>
      </c>
      <c r="G20" s="4" t="str">
        <f>IF(男子選手!K33="","",男子選手!K33)</f>
        <v/>
      </c>
      <c r="I20" s="4" t="str">
        <f>IF(男子選手!L33="","",男子選手!L33)</f>
        <v/>
      </c>
      <c r="K20" s="4" t="str">
        <f>IF(男子選手!M33="","",男子選手!M33)</f>
        <v/>
      </c>
      <c r="M20" s="4" t="str">
        <f>IF(男子選手!N33="","",男子選手!N33)</f>
        <v/>
      </c>
      <c r="N20" s="4" t="str">
        <f>IF(男子選手!O33="","",男子選手!O33)</f>
        <v/>
      </c>
      <c r="O20" s="111" t="str">
        <f>IF(男子選手!J33="","",男子選手!J33)</f>
        <v/>
      </c>
      <c r="P20" s="4" t="str">
        <f>IF(男子選手!P33="","",男子選手!P33)</f>
        <v/>
      </c>
      <c r="Q20" s="4" t="str">
        <f>IF(男子選手!C33="","",男子選手!C33&amp;"　"&amp;男子選手!D33)</f>
        <v/>
      </c>
      <c r="R20" s="4" t="str">
        <f t="shared" si="1"/>
        <v/>
      </c>
    </row>
    <row r="21" spans="1:18">
      <c r="A21" s="4">
        <f>男子選手!A34</f>
        <v>20</v>
      </c>
      <c r="B21" s="4" t="str">
        <f>IF(男子選手!B34="","",男子選手!B34)</f>
        <v/>
      </c>
      <c r="C21" s="5" t="str">
        <f t="shared" si="0"/>
        <v/>
      </c>
      <c r="D21" s="4" t="str">
        <f>ASC(IF(男子選手!E34="","",男子選手!E34&amp;"　"&amp;男子選手!F34))</f>
        <v/>
      </c>
      <c r="E21" s="4" t="str">
        <f>IF(男子選手!G34="","",男子選手!G34&amp;"　"&amp;男子選手!H34)</f>
        <v/>
      </c>
      <c r="F21" s="4" t="str">
        <f>IF(男子選手!I34="","",男子選手!I34)</f>
        <v/>
      </c>
      <c r="G21" s="4" t="str">
        <f>IF(男子選手!K34="","",男子選手!K34)</f>
        <v/>
      </c>
      <c r="I21" s="4" t="str">
        <f>IF(男子選手!L34="","",男子選手!L34)</f>
        <v/>
      </c>
      <c r="K21" s="4" t="str">
        <f>IF(男子選手!M34="","",男子選手!M34)</f>
        <v/>
      </c>
      <c r="M21" s="4" t="str">
        <f>IF(男子選手!N34="","",男子選手!N34)</f>
        <v/>
      </c>
      <c r="N21" s="4" t="str">
        <f>IF(男子選手!O34="","",男子選手!O34)</f>
        <v/>
      </c>
      <c r="O21" s="111" t="str">
        <f>IF(男子選手!J34="","",男子選手!J34)</f>
        <v/>
      </c>
      <c r="P21" s="4" t="str">
        <f>IF(男子選手!P34="","",男子選手!P34)</f>
        <v/>
      </c>
      <c r="Q21" s="4" t="str">
        <f>IF(男子選手!C34="","",男子選手!C34&amp;"　"&amp;男子選手!D34)</f>
        <v/>
      </c>
      <c r="R21" s="4" t="str">
        <f t="shared" si="1"/>
        <v/>
      </c>
    </row>
    <row r="22" spans="1:18">
      <c r="A22" s="4">
        <f>男子選手!A35</f>
        <v>21</v>
      </c>
      <c r="B22" s="4" t="str">
        <f>IF(男子選手!B35="","",男子選手!B35)</f>
        <v/>
      </c>
      <c r="C22" s="5" t="str">
        <f t="shared" si="0"/>
        <v/>
      </c>
      <c r="D22" s="4" t="str">
        <f>ASC(IF(男子選手!E35="","",男子選手!E35&amp;"　"&amp;男子選手!F35))</f>
        <v/>
      </c>
      <c r="E22" s="4" t="str">
        <f>IF(男子選手!G35="","",男子選手!G35&amp;"　"&amp;男子選手!H35)</f>
        <v/>
      </c>
      <c r="F22" s="4" t="str">
        <f>IF(男子選手!I35="","",男子選手!I35)</f>
        <v/>
      </c>
      <c r="G22" s="4" t="str">
        <f>IF(男子選手!K35="","",男子選手!K35)</f>
        <v/>
      </c>
      <c r="I22" s="4" t="str">
        <f>IF(男子選手!L35="","",男子選手!L35)</f>
        <v/>
      </c>
      <c r="K22" s="4" t="str">
        <f>IF(男子選手!M35="","",男子選手!M35)</f>
        <v/>
      </c>
      <c r="M22" s="4" t="str">
        <f>IF(男子選手!N35="","",男子選手!N35)</f>
        <v/>
      </c>
      <c r="N22" s="4" t="str">
        <f>IF(男子選手!O35="","",男子選手!O35)</f>
        <v/>
      </c>
      <c r="O22" s="111" t="str">
        <f>IF(男子選手!J35="","",男子選手!J35)</f>
        <v/>
      </c>
      <c r="P22" s="4" t="str">
        <f>IF(男子選手!P35="","",男子選手!P35)</f>
        <v/>
      </c>
      <c r="Q22" s="4" t="str">
        <f>IF(男子選手!C35="","",男子選手!C35&amp;"　"&amp;男子選手!D35)</f>
        <v/>
      </c>
      <c r="R22" s="4" t="str">
        <f t="shared" si="1"/>
        <v/>
      </c>
    </row>
    <row r="23" spans="1:18">
      <c r="A23" s="4">
        <f>男子選手!A36</f>
        <v>22</v>
      </c>
      <c r="B23" s="4" t="str">
        <f>IF(男子選手!B36="","",男子選手!B36)</f>
        <v/>
      </c>
      <c r="C23" s="5" t="str">
        <f t="shared" si="0"/>
        <v/>
      </c>
      <c r="D23" s="4" t="str">
        <f>ASC(IF(男子選手!E36="","",男子選手!E36&amp;"　"&amp;男子選手!F36))</f>
        <v/>
      </c>
      <c r="E23" s="4" t="str">
        <f>IF(男子選手!G36="","",男子選手!G36&amp;"　"&amp;男子選手!H36)</f>
        <v/>
      </c>
      <c r="F23" s="4" t="str">
        <f>IF(男子選手!I36="","",男子選手!I36)</f>
        <v/>
      </c>
      <c r="G23" s="4" t="str">
        <f>IF(男子選手!K36="","",男子選手!K36)</f>
        <v/>
      </c>
      <c r="I23" s="4" t="str">
        <f>IF(男子選手!L36="","",男子選手!L36)</f>
        <v/>
      </c>
      <c r="K23" s="4" t="str">
        <f>IF(男子選手!M36="","",男子選手!M36)</f>
        <v/>
      </c>
      <c r="M23" s="4" t="str">
        <f>IF(男子選手!N36="","",男子選手!N36)</f>
        <v/>
      </c>
      <c r="N23" s="4" t="str">
        <f>IF(男子選手!O36="","",男子選手!O36)</f>
        <v/>
      </c>
      <c r="O23" s="111" t="str">
        <f>IF(男子選手!J36="","",男子選手!J36)</f>
        <v/>
      </c>
      <c r="P23" s="4" t="str">
        <f>IF(男子選手!P36="","",男子選手!P36)</f>
        <v/>
      </c>
      <c r="Q23" s="4" t="str">
        <f>IF(男子選手!C36="","",男子選手!C36&amp;"　"&amp;男子選手!D36)</f>
        <v/>
      </c>
      <c r="R23" s="4" t="str">
        <f t="shared" si="1"/>
        <v/>
      </c>
    </row>
    <row r="24" spans="1:18">
      <c r="A24" s="4">
        <f>男子選手!A37</f>
        <v>23</v>
      </c>
      <c r="B24" s="4" t="str">
        <f>IF(男子選手!B37="","",男子選手!B37)</f>
        <v/>
      </c>
      <c r="C24" s="5" t="str">
        <f t="shared" si="0"/>
        <v/>
      </c>
      <c r="D24" s="4" t="str">
        <f>ASC(IF(男子選手!E37="","",男子選手!E37&amp;"　"&amp;男子選手!F37))</f>
        <v/>
      </c>
      <c r="E24" s="4" t="str">
        <f>IF(男子選手!G37="","",男子選手!G37&amp;"　"&amp;男子選手!H37)</f>
        <v/>
      </c>
      <c r="F24" s="4" t="str">
        <f>IF(男子選手!I37="","",男子選手!I37)</f>
        <v/>
      </c>
      <c r="G24" s="4" t="str">
        <f>IF(男子選手!K37="","",男子選手!K37)</f>
        <v/>
      </c>
      <c r="I24" s="4" t="str">
        <f>IF(男子選手!L37="","",男子選手!L37)</f>
        <v/>
      </c>
      <c r="K24" s="4" t="str">
        <f>IF(男子選手!M37="","",男子選手!M37)</f>
        <v/>
      </c>
      <c r="M24" s="4" t="str">
        <f>IF(男子選手!N37="","",男子選手!N37)</f>
        <v/>
      </c>
      <c r="N24" s="4" t="str">
        <f>IF(男子選手!O37="","",男子選手!O37)</f>
        <v/>
      </c>
      <c r="O24" s="111" t="str">
        <f>IF(男子選手!J37="","",男子選手!J37)</f>
        <v/>
      </c>
      <c r="P24" s="4" t="str">
        <f>IF(男子選手!P37="","",男子選手!P37)</f>
        <v/>
      </c>
      <c r="Q24" s="4" t="str">
        <f>IF(男子選手!C37="","",男子選手!C37&amp;"　"&amp;男子選手!D37)</f>
        <v/>
      </c>
      <c r="R24" s="4" t="str">
        <f t="shared" si="1"/>
        <v/>
      </c>
    </row>
    <row r="25" spans="1:18">
      <c r="A25" s="4">
        <f>男子選手!A38</f>
        <v>24</v>
      </c>
      <c r="B25" s="4" t="str">
        <f>IF(男子選手!B38="","",男子選手!B38)</f>
        <v/>
      </c>
      <c r="C25" s="5" t="str">
        <f t="shared" si="0"/>
        <v/>
      </c>
      <c r="D25" s="4" t="str">
        <f>ASC(IF(男子選手!E38="","",男子選手!E38&amp;"　"&amp;男子選手!F38))</f>
        <v/>
      </c>
      <c r="E25" s="4" t="str">
        <f>IF(男子選手!G38="","",男子選手!G38&amp;"　"&amp;男子選手!H38)</f>
        <v/>
      </c>
      <c r="F25" s="4" t="str">
        <f>IF(男子選手!I38="","",男子選手!I38)</f>
        <v/>
      </c>
      <c r="G25" s="4" t="str">
        <f>IF(男子選手!K38="","",男子選手!K38)</f>
        <v/>
      </c>
      <c r="I25" s="4" t="str">
        <f>IF(男子選手!L38="","",男子選手!L38)</f>
        <v/>
      </c>
      <c r="K25" s="4" t="str">
        <f>IF(男子選手!M38="","",男子選手!M38)</f>
        <v/>
      </c>
      <c r="M25" s="4" t="str">
        <f>IF(男子選手!N38="","",男子選手!N38)</f>
        <v/>
      </c>
      <c r="N25" s="4" t="str">
        <f>IF(男子選手!O38="","",男子選手!O38)</f>
        <v/>
      </c>
      <c r="O25" s="111" t="str">
        <f>IF(男子選手!J38="","",男子選手!J38)</f>
        <v/>
      </c>
      <c r="P25" s="4" t="str">
        <f>IF(男子選手!P38="","",男子選手!P38)</f>
        <v/>
      </c>
      <c r="Q25" s="4" t="str">
        <f>IF(男子選手!C38="","",男子選手!C38&amp;"　"&amp;男子選手!D38)</f>
        <v/>
      </c>
      <c r="R25" s="4" t="str">
        <f t="shared" si="1"/>
        <v/>
      </c>
    </row>
    <row r="26" spans="1:18">
      <c r="A26" s="4">
        <f>男子選手!A39</f>
        <v>25</v>
      </c>
      <c r="B26" s="4" t="str">
        <f>IF(男子選手!B39="","",男子選手!B39)</f>
        <v/>
      </c>
      <c r="C26" s="5" t="str">
        <f t="shared" si="0"/>
        <v/>
      </c>
      <c r="D26" s="4" t="str">
        <f>ASC(IF(男子選手!E39="","",男子選手!E39&amp;"　"&amp;男子選手!F39))</f>
        <v/>
      </c>
      <c r="E26" s="4" t="str">
        <f>IF(男子選手!G39="","",男子選手!G39&amp;"　"&amp;男子選手!H39)</f>
        <v/>
      </c>
      <c r="F26" s="4" t="str">
        <f>IF(男子選手!I39="","",男子選手!I39)</f>
        <v/>
      </c>
      <c r="G26" s="4" t="str">
        <f>IF(男子選手!K39="","",男子選手!K39)</f>
        <v/>
      </c>
      <c r="I26" s="4" t="str">
        <f>IF(男子選手!L39="","",男子選手!L39)</f>
        <v/>
      </c>
      <c r="K26" s="4" t="str">
        <f>IF(男子選手!M39="","",男子選手!M39)</f>
        <v/>
      </c>
      <c r="M26" s="4" t="str">
        <f>IF(男子選手!N39="","",男子選手!N39)</f>
        <v/>
      </c>
      <c r="N26" s="4" t="str">
        <f>IF(男子選手!O39="","",男子選手!O39)</f>
        <v/>
      </c>
      <c r="O26" s="111" t="str">
        <f>IF(男子選手!J39="","",男子選手!J39)</f>
        <v/>
      </c>
      <c r="P26" s="4" t="str">
        <f>IF(男子選手!P39="","",男子選手!P39)</f>
        <v/>
      </c>
      <c r="Q26" s="4" t="str">
        <f>IF(男子選手!C39="","",男子選手!C39&amp;"　"&amp;男子選手!D39)</f>
        <v/>
      </c>
      <c r="R26" s="4" t="str">
        <f t="shared" si="1"/>
        <v/>
      </c>
    </row>
    <row r="27" spans="1:18">
      <c r="A27" s="4">
        <f>男子選手!A40</f>
        <v>26</v>
      </c>
      <c r="B27" s="4" t="str">
        <f>IF(男子選手!B40="","",男子選手!B40)</f>
        <v/>
      </c>
      <c r="C27" s="5" t="str">
        <f t="shared" si="0"/>
        <v/>
      </c>
      <c r="D27" s="4" t="str">
        <f>ASC(IF(男子選手!E40="","",男子選手!E40&amp;"　"&amp;男子選手!F40))</f>
        <v/>
      </c>
      <c r="E27" s="4" t="str">
        <f>IF(男子選手!G40="","",男子選手!G40&amp;"　"&amp;男子選手!H40)</f>
        <v/>
      </c>
      <c r="F27" s="4" t="str">
        <f>IF(男子選手!I40="","",男子選手!I40)</f>
        <v/>
      </c>
      <c r="G27" s="4" t="str">
        <f>IF(男子選手!K40="","",男子選手!K40)</f>
        <v/>
      </c>
      <c r="I27" s="4" t="str">
        <f>IF(男子選手!L40="","",男子選手!L40)</f>
        <v/>
      </c>
      <c r="K27" s="4" t="str">
        <f>IF(男子選手!M40="","",男子選手!M40)</f>
        <v/>
      </c>
      <c r="M27" s="4" t="str">
        <f>IF(男子選手!N40="","",男子選手!N40)</f>
        <v/>
      </c>
      <c r="N27" s="4" t="str">
        <f>IF(男子選手!O40="","",男子選手!O40)</f>
        <v/>
      </c>
      <c r="O27" s="111" t="str">
        <f>IF(男子選手!J40="","",男子選手!J40)</f>
        <v/>
      </c>
      <c r="P27" s="4" t="str">
        <f>IF(男子選手!P40="","",男子選手!P40)</f>
        <v/>
      </c>
      <c r="Q27" s="4" t="str">
        <f>IF(男子選手!C40="","",男子選手!C40&amp;"　"&amp;男子選手!D40)</f>
        <v/>
      </c>
      <c r="R27" s="4" t="str">
        <f t="shared" si="1"/>
        <v/>
      </c>
    </row>
    <row r="28" spans="1:18">
      <c r="A28" s="4">
        <f>男子選手!A41</f>
        <v>27</v>
      </c>
      <c r="B28" s="4" t="str">
        <f>IF(男子選手!B41="","",男子選手!B41)</f>
        <v/>
      </c>
      <c r="C28" s="5" t="str">
        <f t="shared" si="0"/>
        <v/>
      </c>
      <c r="D28" s="4" t="str">
        <f>ASC(IF(男子選手!E41="","",男子選手!E41&amp;"　"&amp;男子選手!F41))</f>
        <v/>
      </c>
      <c r="E28" s="4" t="str">
        <f>IF(男子選手!G41="","",男子選手!G41&amp;"　"&amp;男子選手!H41)</f>
        <v/>
      </c>
      <c r="F28" s="4" t="str">
        <f>IF(男子選手!I41="","",男子選手!I41)</f>
        <v/>
      </c>
      <c r="G28" s="4" t="str">
        <f>IF(男子選手!K41="","",男子選手!K41)</f>
        <v/>
      </c>
      <c r="I28" s="4" t="str">
        <f>IF(男子選手!L41="","",男子選手!L41)</f>
        <v/>
      </c>
      <c r="K28" s="4" t="str">
        <f>IF(男子選手!M41="","",男子選手!M41)</f>
        <v/>
      </c>
      <c r="M28" s="4" t="str">
        <f>IF(男子選手!N41="","",男子選手!N41)</f>
        <v/>
      </c>
      <c r="N28" s="4" t="str">
        <f>IF(男子選手!O41="","",男子選手!O41)</f>
        <v/>
      </c>
      <c r="O28" s="111" t="str">
        <f>IF(男子選手!J41="","",男子選手!J41)</f>
        <v/>
      </c>
      <c r="P28" s="4" t="str">
        <f>IF(男子選手!P41="","",男子選手!P41)</f>
        <v/>
      </c>
      <c r="Q28" s="4" t="str">
        <f>IF(男子選手!C41="","",男子選手!C41&amp;"　"&amp;男子選手!D41)</f>
        <v/>
      </c>
      <c r="R28" s="4" t="str">
        <f t="shared" si="1"/>
        <v/>
      </c>
    </row>
    <row r="29" spans="1:18">
      <c r="A29" s="4">
        <f>男子選手!A42</f>
        <v>28</v>
      </c>
      <c r="B29" s="4" t="str">
        <f>IF(男子選手!B42="","",男子選手!B42)</f>
        <v/>
      </c>
      <c r="C29" s="5" t="str">
        <f t="shared" si="0"/>
        <v/>
      </c>
      <c r="D29" s="4" t="str">
        <f>ASC(IF(男子選手!E42="","",男子選手!E42&amp;"　"&amp;男子選手!F42))</f>
        <v/>
      </c>
      <c r="E29" s="4" t="str">
        <f>IF(男子選手!G42="","",男子選手!G42&amp;"　"&amp;男子選手!H42)</f>
        <v/>
      </c>
      <c r="F29" s="4" t="str">
        <f>IF(男子選手!I42="","",男子選手!I42)</f>
        <v/>
      </c>
      <c r="G29" s="4" t="str">
        <f>IF(男子選手!K42="","",男子選手!K42)</f>
        <v/>
      </c>
      <c r="I29" s="4" t="str">
        <f>IF(男子選手!L42="","",男子選手!L42)</f>
        <v/>
      </c>
      <c r="K29" s="4" t="str">
        <f>IF(男子選手!M42="","",男子選手!M42)</f>
        <v/>
      </c>
      <c r="M29" s="4" t="str">
        <f>IF(男子選手!N42="","",男子選手!N42)</f>
        <v/>
      </c>
      <c r="N29" s="4" t="str">
        <f>IF(男子選手!O42="","",男子選手!O42)</f>
        <v/>
      </c>
      <c r="O29" s="111" t="str">
        <f>IF(男子選手!J42="","",男子選手!J42)</f>
        <v/>
      </c>
      <c r="P29" s="4" t="str">
        <f>IF(男子選手!P42="","",男子選手!P42)</f>
        <v/>
      </c>
      <c r="Q29" s="4" t="str">
        <f>IF(男子選手!C42="","",男子選手!C42&amp;"　"&amp;男子選手!D42)</f>
        <v/>
      </c>
      <c r="R29" s="4" t="str">
        <f t="shared" si="1"/>
        <v/>
      </c>
    </row>
    <row r="30" spans="1:18">
      <c r="A30" s="4">
        <f>男子選手!A43</f>
        <v>29</v>
      </c>
      <c r="B30" s="4" t="str">
        <f>IF(男子選手!B43="","",男子選手!B43)</f>
        <v/>
      </c>
      <c r="C30" s="5" t="str">
        <f t="shared" si="0"/>
        <v/>
      </c>
      <c r="D30" s="4" t="str">
        <f>ASC(IF(男子選手!E43="","",男子選手!E43&amp;"　"&amp;男子選手!F43))</f>
        <v/>
      </c>
      <c r="E30" s="4" t="str">
        <f>IF(男子選手!G43="","",男子選手!G43&amp;"　"&amp;男子選手!H43)</f>
        <v/>
      </c>
      <c r="F30" s="4" t="str">
        <f>IF(男子選手!I43="","",男子選手!I43)</f>
        <v/>
      </c>
      <c r="G30" s="4" t="str">
        <f>IF(男子選手!K43="","",男子選手!K43)</f>
        <v/>
      </c>
      <c r="I30" s="4" t="str">
        <f>IF(男子選手!L43="","",男子選手!L43)</f>
        <v/>
      </c>
      <c r="K30" s="4" t="str">
        <f>IF(男子選手!M43="","",男子選手!M43)</f>
        <v/>
      </c>
      <c r="M30" s="4" t="str">
        <f>IF(男子選手!N43="","",男子選手!N43)</f>
        <v/>
      </c>
      <c r="N30" s="4" t="str">
        <f>IF(男子選手!O43="","",男子選手!O43)</f>
        <v/>
      </c>
      <c r="O30" s="111" t="str">
        <f>IF(男子選手!J43="","",男子選手!J43)</f>
        <v/>
      </c>
      <c r="P30" s="4" t="str">
        <f>IF(男子選手!P43="","",男子選手!P43)</f>
        <v/>
      </c>
      <c r="Q30" s="4" t="str">
        <f>IF(男子選手!C43="","",男子選手!C43&amp;"　"&amp;男子選手!D43)</f>
        <v/>
      </c>
      <c r="R30" s="4" t="str">
        <f t="shared" si="1"/>
        <v/>
      </c>
    </row>
    <row r="31" spans="1:18">
      <c r="A31" s="4">
        <f>男子選手!A44</f>
        <v>30</v>
      </c>
      <c r="B31" s="4" t="str">
        <f>IF(男子選手!B44="","",男子選手!B44)</f>
        <v/>
      </c>
      <c r="C31" s="5" t="str">
        <f t="shared" si="0"/>
        <v/>
      </c>
      <c r="D31" s="4" t="str">
        <f>ASC(IF(男子選手!E44="","",男子選手!E44&amp;"　"&amp;男子選手!F44))</f>
        <v/>
      </c>
      <c r="E31" s="4" t="str">
        <f>IF(男子選手!G44="","",男子選手!G44&amp;"　"&amp;男子選手!H44)</f>
        <v/>
      </c>
      <c r="F31" s="4" t="str">
        <f>IF(男子選手!I44="","",男子選手!I44)</f>
        <v/>
      </c>
      <c r="G31" s="4" t="str">
        <f>IF(男子選手!K44="","",男子選手!K44)</f>
        <v/>
      </c>
      <c r="I31" s="4" t="str">
        <f>IF(男子選手!L44="","",男子選手!L44)</f>
        <v/>
      </c>
      <c r="K31" s="4" t="str">
        <f>IF(男子選手!M44="","",男子選手!M44)</f>
        <v/>
      </c>
      <c r="M31" s="4" t="str">
        <f>IF(男子選手!N44="","",男子選手!N44)</f>
        <v/>
      </c>
      <c r="N31" s="4" t="str">
        <f>IF(男子選手!O44="","",男子選手!O44)</f>
        <v/>
      </c>
      <c r="O31" s="111" t="str">
        <f>IF(男子選手!J44="","",男子選手!J44)</f>
        <v/>
      </c>
      <c r="P31" s="4" t="str">
        <f>IF(男子選手!P44="","",男子選手!P44)</f>
        <v/>
      </c>
      <c r="Q31" s="4" t="str">
        <f>IF(男子選手!C44="","",男子選手!C44&amp;"　"&amp;男子選手!D44)</f>
        <v/>
      </c>
      <c r="R31" s="4" t="str">
        <f t="shared" si="1"/>
        <v/>
      </c>
    </row>
    <row r="32" spans="1:18">
      <c r="C32" s="5" t="str">
        <f t="shared" si="0"/>
        <v/>
      </c>
      <c r="O32" s="111"/>
    </row>
    <row r="33" spans="1:18">
      <c r="B33" s="4" t="s">
        <v>690</v>
      </c>
      <c r="C33" s="4" t="s">
        <v>291</v>
      </c>
      <c r="D33" s="4" t="s">
        <v>691</v>
      </c>
      <c r="E33" s="4" t="s">
        <v>75</v>
      </c>
      <c r="F33" s="4" t="s">
        <v>692</v>
      </c>
      <c r="G33" s="4" t="s">
        <v>292</v>
      </c>
      <c r="I33" s="4" t="s">
        <v>293</v>
      </c>
      <c r="K33" s="4" t="s">
        <v>294</v>
      </c>
      <c r="M33" s="4" t="s">
        <v>295</v>
      </c>
      <c r="N33" s="4" t="s">
        <v>296</v>
      </c>
      <c r="O33" s="4" t="s">
        <v>119</v>
      </c>
      <c r="P33" s="4" t="s">
        <v>80</v>
      </c>
      <c r="Q33" s="4" t="s">
        <v>297</v>
      </c>
      <c r="R33" s="4" t="s">
        <v>298</v>
      </c>
    </row>
    <row r="34" spans="1:18">
      <c r="A34" s="4">
        <f>女子選手!A15</f>
        <v>1</v>
      </c>
      <c r="B34" s="4" t="str">
        <f>IF(女子選手!B15="","",女子選手!B15)</f>
        <v/>
      </c>
      <c r="C34" s="5" t="str">
        <f t="shared" ref="C34:C63" si="2">IF(Q34="","",IF(R34&lt;=3,Q34&amp;"("&amp;F34&amp;")",IF(R34=4,Q34&amp;"　"&amp;D34&amp;"("&amp;F34&amp;")",IF(R34&gt;=5,Q34&amp;"("&amp;F34&amp;")"))))</f>
        <v/>
      </c>
      <c r="D34" s="4" t="str">
        <f>ASC(IF(女子選手!E15="","",女子選手!E15&amp;"　"&amp;女子選手!F15))</f>
        <v/>
      </c>
      <c r="E34" s="4" t="str">
        <f>IF(女子選手!G15="","",女子選手!G15&amp;"　"&amp;女子選手!H15)</f>
        <v/>
      </c>
      <c r="F34" s="4" t="str">
        <f>IF(女子選手!I15="","",女子選手!I15)</f>
        <v/>
      </c>
      <c r="G34" s="4" t="str">
        <f>IF(女子選手!K15="","",女子選手!K15)</f>
        <v/>
      </c>
      <c r="I34" s="4" t="str">
        <f>IF(女子選手!L15="","",女子選手!L15)</f>
        <v/>
      </c>
      <c r="K34" s="4" t="str">
        <f>IF(女子選手!M15="","",女子選手!M15)</f>
        <v/>
      </c>
      <c r="M34" s="4" t="str">
        <f>IF(女子選手!N15="","",女子選手!N15)</f>
        <v/>
      </c>
      <c r="N34" s="4" t="str">
        <f>IF(女子選手!O15="","",女子選手!O15)</f>
        <v/>
      </c>
      <c r="O34" s="111" t="str">
        <f>IF(女子選手!J15="","",女子選手!J15)</f>
        <v/>
      </c>
      <c r="P34" s="4" t="str">
        <f>IF(女子選手!P15="","",女子選手!P15)</f>
        <v/>
      </c>
      <c r="Q34" s="4" t="str">
        <f>IF(女子選手!C15="","",女子選手!C15&amp;"　"&amp;女子選手!D15)</f>
        <v/>
      </c>
      <c r="R34" s="4" t="str">
        <f t="shared" ref="R34:R63" si="3">IF(Q34="","",LEN(Q34)+LEN(D34))</f>
        <v/>
      </c>
    </row>
    <row r="35" spans="1:18">
      <c r="A35" s="4">
        <f>女子選手!A16</f>
        <v>2</v>
      </c>
      <c r="B35" s="4" t="str">
        <f>IF(女子選手!B16="","",女子選手!B16)</f>
        <v/>
      </c>
      <c r="C35" s="5" t="str">
        <f t="shared" si="2"/>
        <v/>
      </c>
      <c r="D35" s="4" t="str">
        <f>ASC(IF(女子選手!E16="","",女子選手!E16&amp;"　"&amp;女子選手!F16))</f>
        <v/>
      </c>
      <c r="E35" s="4" t="str">
        <f>IF(女子選手!G16="","",女子選手!G16&amp;"　"&amp;女子選手!H16)</f>
        <v/>
      </c>
      <c r="F35" s="4" t="str">
        <f>IF(女子選手!I16="","",女子選手!I16)</f>
        <v/>
      </c>
      <c r="G35" s="4" t="str">
        <f>IF(女子選手!K16="","",女子選手!K16)</f>
        <v/>
      </c>
      <c r="I35" s="4" t="str">
        <f>IF(女子選手!L16="","",女子選手!L16)</f>
        <v/>
      </c>
      <c r="K35" s="4" t="str">
        <f>IF(女子選手!M16="","",女子選手!M16)</f>
        <v/>
      </c>
      <c r="M35" s="4" t="str">
        <f>IF(女子選手!N16="","",女子選手!N16)</f>
        <v/>
      </c>
      <c r="N35" s="4" t="str">
        <f>IF(女子選手!O16="","",女子選手!O16)</f>
        <v/>
      </c>
      <c r="O35" s="111" t="str">
        <f>IF(女子選手!J16="","",女子選手!J16)</f>
        <v/>
      </c>
      <c r="P35" s="4" t="str">
        <f>IF(女子選手!P16="","",女子選手!P16)</f>
        <v/>
      </c>
      <c r="Q35" s="4" t="str">
        <f>IF(女子選手!C16="","",女子選手!C16&amp;"　"&amp;女子選手!D16)</f>
        <v/>
      </c>
      <c r="R35" s="4" t="str">
        <f t="shared" si="3"/>
        <v/>
      </c>
    </row>
    <row r="36" spans="1:18">
      <c r="A36" s="4">
        <f>女子選手!A17</f>
        <v>3</v>
      </c>
      <c r="B36" s="4" t="str">
        <f>IF(女子選手!B17="","",女子選手!B17)</f>
        <v/>
      </c>
      <c r="C36" s="5" t="str">
        <f t="shared" si="2"/>
        <v/>
      </c>
      <c r="D36" s="4" t="str">
        <f>ASC(IF(女子選手!E17="","",女子選手!E17&amp;"　"&amp;女子選手!F17))</f>
        <v/>
      </c>
      <c r="E36" s="4" t="str">
        <f>IF(女子選手!G17="","",女子選手!G17&amp;"　"&amp;女子選手!H17)</f>
        <v/>
      </c>
      <c r="F36" s="4" t="str">
        <f>IF(女子選手!I17="","",女子選手!I17)</f>
        <v/>
      </c>
      <c r="G36" s="4" t="str">
        <f>IF(女子選手!K17="","",女子選手!K17)</f>
        <v/>
      </c>
      <c r="I36" s="4" t="str">
        <f>IF(女子選手!L17="","",女子選手!L17)</f>
        <v/>
      </c>
      <c r="K36" s="4" t="str">
        <f>IF(女子選手!M17="","",女子選手!M17)</f>
        <v/>
      </c>
      <c r="M36" s="4" t="str">
        <f>IF(女子選手!N17="","",女子選手!N17)</f>
        <v/>
      </c>
      <c r="N36" s="4" t="str">
        <f>IF(女子選手!O17="","",女子選手!O17)</f>
        <v/>
      </c>
      <c r="O36" s="111" t="str">
        <f>IF(女子選手!J17="","",女子選手!J17)</f>
        <v/>
      </c>
      <c r="P36" s="4" t="str">
        <f>IF(女子選手!P17="","",女子選手!P17)</f>
        <v/>
      </c>
      <c r="Q36" s="4" t="str">
        <f>IF(女子選手!C17="","",女子選手!C17&amp;"　"&amp;女子選手!D17)</f>
        <v/>
      </c>
      <c r="R36" s="4" t="str">
        <f t="shared" si="3"/>
        <v/>
      </c>
    </row>
    <row r="37" spans="1:18">
      <c r="A37" s="4">
        <f>女子選手!A18</f>
        <v>4</v>
      </c>
      <c r="B37" s="4" t="str">
        <f>IF(女子選手!B18="","",女子選手!B18)</f>
        <v/>
      </c>
      <c r="C37" s="5" t="str">
        <f t="shared" si="2"/>
        <v/>
      </c>
      <c r="D37" s="4" t="str">
        <f>ASC(IF(女子選手!E18="","",女子選手!E18&amp;"　"&amp;女子選手!F18))</f>
        <v/>
      </c>
      <c r="E37" s="4" t="str">
        <f>IF(女子選手!G18="","",女子選手!G18&amp;"　"&amp;女子選手!H18)</f>
        <v/>
      </c>
      <c r="F37" s="4" t="str">
        <f>IF(女子選手!I18="","",女子選手!I18)</f>
        <v/>
      </c>
      <c r="G37" s="4" t="str">
        <f>IF(女子選手!K18="","",女子選手!K18)</f>
        <v/>
      </c>
      <c r="I37" s="4" t="str">
        <f>IF(女子選手!L18="","",女子選手!L18)</f>
        <v/>
      </c>
      <c r="K37" s="4" t="str">
        <f>IF(女子選手!M18="","",女子選手!M18)</f>
        <v/>
      </c>
      <c r="M37" s="4" t="str">
        <f>IF(女子選手!N18="","",女子選手!N18)</f>
        <v/>
      </c>
      <c r="N37" s="4" t="str">
        <f>IF(女子選手!O18="","",女子選手!O18)</f>
        <v/>
      </c>
      <c r="O37" s="111" t="str">
        <f>IF(女子選手!J18="","",女子選手!J18)</f>
        <v/>
      </c>
      <c r="P37" s="4" t="str">
        <f>IF(女子選手!P18="","",女子選手!P18)</f>
        <v/>
      </c>
      <c r="Q37" s="4" t="str">
        <f>IF(女子選手!C18="","",女子選手!C18&amp;"　"&amp;女子選手!D18)</f>
        <v/>
      </c>
      <c r="R37" s="4" t="str">
        <f t="shared" si="3"/>
        <v/>
      </c>
    </row>
    <row r="38" spans="1:18">
      <c r="A38" s="4">
        <f>女子選手!A19</f>
        <v>5</v>
      </c>
      <c r="B38" s="4" t="str">
        <f>IF(女子選手!B19="","",女子選手!B19)</f>
        <v/>
      </c>
      <c r="C38" s="5" t="str">
        <f t="shared" si="2"/>
        <v/>
      </c>
      <c r="D38" s="4" t="str">
        <f>ASC(IF(女子選手!E19="","",女子選手!E19&amp;"　"&amp;女子選手!F19))</f>
        <v/>
      </c>
      <c r="E38" s="4" t="str">
        <f>IF(女子選手!G19="","",女子選手!G19&amp;"　"&amp;女子選手!H19)</f>
        <v/>
      </c>
      <c r="F38" s="4" t="str">
        <f>IF(女子選手!I19="","",女子選手!I19)</f>
        <v/>
      </c>
      <c r="G38" s="4" t="str">
        <f>IF(女子選手!K19="","",女子選手!K19)</f>
        <v/>
      </c>
      <c r="I38" s="4" t="str">
        <f>IF(女子選手!L19="","",女子選手!L19)</f>
        <v/>
      </c>
      <c r="K38" s="4" t="str">
        <f>IF(女子選手!M19="","",女子選手!M19)</f>
        <v/>
      </c>
      <c r="M38" s="4" t="str">
        <f>IF(女子選手!N19="","",女子選手!N19)</f>
        <v/>
      </c>
      <c r="N38" s="4" t="str">
        <f>IF(女子選手!O19="","",女子選手!O19)</f>
        <v/>
      </c>
      <c r="O38" s="111" t="str">
        <f>IF(女子選手!J19="","",女子選手!J19)</f>
        <v/>
      </c>
      <c r="P38" s="4" t="str">
        <f>IF(女子選手!P19="","",女子選手!P19)</f>
        <v/>
      </c>
      <c r="Q38" s="4" t="str">
        <f>IF(女子選手!C19="","",女子選手!C19&amp;"　"&amp;女子選手!D19)</f>
        <v/>
      </c>
      <c r="R38" s="4" t="str">
        <f t="shared" si="3"/>
        <v/>
      </c>
    </row>
    <row r="39" spans="1:18">
      <c r="A39" s="4">
        <f>女子選手!A20</f>
        <v>6</v>
      </c>
      <c r="B39" s="4" t="str">
        <f>IF(女子選手!B20="","",女子選手!B20)</f>
        <v/>
      </c>
      <c r="C39" s="5" t="str">
        <f t="shared" si="2"/>
        <v/>
      </c>
      <c r="D39" s="4" t="str">
        <f>ASC(IF(女子選手!E20="","",女子選手!E20&amp;"　"&amp;女子選手!F20))</f>
        <v/>
      </c>
      <c r="E39" s="4" t="str">
        <f>IF(女子選手!G20="","",女子選手!G20&amp;"　"&amp;女子選手!H20)</f>
        <v/>
      </c>
      <c r="F39" s="4" t="str">
        <f>IF(女子選手!I20="","",女子選手!I20)</f>
        <v/>
      </c>
      <c r="G39" s="4" t="str">
        <f>IF(女子選手!K20="","",女子選手!K20)</f>
        <v/>
      </c>
      <c r="I39" s="4" t="str">
        <f>IF(女子選手!L20="","",女子選手!L20)</f>
        <v/>
      </c>
      <c r="K39" s="4" t="str">
        <f>IF(女子選手!M20="","",女子選手!M20)</f>
        <v/>
      </c>
      <c r="M39" s="4" t="str">
        <f>IF(女子選手!N20="","",女子選手!N20)</f>
        <v/>
      </c>
      <c r="N39" s="4" t="str">
        <f>IF(女子選手!O20="","",女子選手!O20)</f>
        <v/>
      </c>
      <c r="O39" s="111" t="str">
        <f>IF(女子選手!J20="","",女子選手!J20)</f>
        <v/>
      </c>
      <c r="P39" s="4" t="str">
        <f>IF(女子選手!P20="","",女子選手!P20)</f>
        <v/>
      </c>
      <c r="Q39" s="4" t="str">
        <f>IF(女子選手!C20="","",女子選手!C20&amp;"　"&amp;女子選手!D20)</f>
        <v/>
      </c>
      <c r="R39" s="4" t="str">
        <f t="shared" si="3"/>
        <v/>
      </c>
    </row>
    <row r="40" spans="1:18">
      <c r="A40" s="4">
        <f>女子選手!A21</f>
        <v>7</v>
      </c>
      <c r="B40" s="4" t="str">
        <f>IF(女子選手!B21="","",女子選手!B21)</f>
        <v/>
      </c>
      <c r="C40" s="5" t="str">
        <f t="shared" si="2"/>
        <v/>
      </c>
      <c r="D40" s="4" t="str">
        <f>ASC(IF(女子選手!E21="","",女子選手!E21&amp;"　"&amp;女子選手!F21))</f>
        <v/>
      </c>
      <c r="E40" s="4" t="str">
        <f>IF(女子選手!G21="","",女子選手!G21&amp;"　"&amp;女子選手!H21)</f>
        <v/>
      </c>
      <c r="F40" s="4" t="str">
        <f>IF(女子選手!I21="","",女子選手!I21)</f>
        <v/>
      </c>
      <c r="G40" s="4" t="str">
        <f>IF(女子選手!K21="","",女子選手!K21)</f>
        <v/>
      </c>
      <c r="I40" s="4" t="str">
        <f>IF(女子選手!L21="","",女子選手!L21)</f>
        <v/>
      </c>
      <c r="K40" s="4" t="str">
        <f>IF(女子選手!M21="","",女子選手!M21)</f>
        <v/>
      </c>
      <c r="M40" s="4" t="str">
        <f>IF(女子選手!N21="","",女子選手!N21)</f>
        <v/>
      </c>
      <c r="N40" s="4" t="str">
        <f>IF(女子選手!O21="","",女子選手!O21)</f>
        <v/>
      </c>
      <c r="O40" s="111" t="str">
        <f>IF(女子選手!J21="","",女子選手!J21)</f>
        <v/>
      </c>
      <c r="P40" s="4" t="str">
        <f>IF(女子選手!P21="","",女子選手!P21)</f>
        <v/>
      </c>
      <c r="Q40" s="4" t="str">
        <f>IF(女子選手!C21="","",女子選手!C21&amp;"　"&amp;女子選手!D21)</f>
        <v/>
      </c>
      <c r="R40" s="4" t="str">
        <f t="shared" si="3"/>
        <v/>
      </c>
    </row>
    <row r="41" spans="1:18">
      <c r="A41" s="4">
        <f>女子選手!A22</f>
        <v>8</v>
      </c>
      <c r="B41" s="4" t="str">
        <f>IF(女子選手!B22="","",女子選手!B22)</f>
        <v/>
      </c>
      <c r="C41" s="5" t="str">
        <f t="shared" si="2"/>
        <v/>
      </c>
      <c r="D41" s="4" t="str">
        <f>ASC(IF(女子選手!E22="","",女子選手!E22&amp;"　"&amp;女子選手!F22))</f>
        <v/>
      </c>
      <c r="E41" s="4" t="str">
        <f>IF(女子選手!G22="","",女子選手!G22&amp;"　"&amp;女子選手!H22)</f>
        <v/>
      </c>
      <c r="F41" s="4" t="str">
        <f>IF(女子選手!I22="","",女子選手!I22)</f>
        <v/>
      </c>
      <c r="G41" s="4" t="str">
        <f>IF(女子選手!K22="","",女子選手!K22)</f>
        <v/>
      </c>
      <c r="I41" s="4" t="str">
        <f>IF(女子選手!L22="","",女子選手!L22)</f>
        <v/>
      </c>
      <c r="K41" s="4" t="str">
        <f>IF(女子選手!M22="","",女子選手!M22)</f>
        <v/>
      </c>
      <c r="M41" s="4" t="str">
        <f>IF(女子選手!N22="","",女子選手!N22)</f>
        <v/>
      </c>
      <c r="N41" s="4" t="str">
        <f>IF(女子選手!O22="","",女子選手!O22)</f>
        <v/>
      </c>
      <c r="O41" s="111" t="str">
        <f>IF(女子選手!J22="","",女子選手!J22)</f>
        <v/>
      </c>
      <c r="P41" s="4" t="str">
        <f>IF(女子選手!P22="","",女子選手!P22)</f>
        <v/>
      </c>
      <c r="Q41" s="4" t="str">
        <f>IF(女子選手!C22="","",女子選手!C22&amp;"　"&amp;女子選手!D22)</f>
        <v/>
      </c>
      <c r="R41" s="4" t="str">
        <f t="shared" si="3"/>
        <v/>
      </c>
    </row>
    <row r="42" spans="1:18">
      <c r="A42" s="4">
        <f>女子選手!A23</f>
        <v>9</v>
      </c>
      <c r="B42" s="4" t="str">
        <f>IF(女子選手!B23="","",女子選手!B23)</f>
        <v/>
      </c>
      <c r="C42" s="5" t="str">
        <f t="shared" si="2"/>
        <v/>
      </c>
      <c r="D42" s="4" t="str">
        <f>ASC(IF(女子選手!E23="","",女子選手!E23&amp;"　"&amp;女子選手!F23))</f>
        <v/>
      </c>
      <c r="E42" s="4" t="str">
        <f>IF(女子選手!G23="","",女子選手!G23&amp;"　"&amp;女子選手!H23)</f>
        <v/>
      </c>
      <c r="F42" s="4" t="str">
        <f>IF(女子選手!I23="","",女子選手!I23)</f>
        <v/>
      </c>
      <c r="G42" s="4" t="str">
        <f>IF(女子選手!K23="","",女子選手!K23)</f>
        <v/>
      </c>
      <c r="I42" s="4" t="str">
        <f>IF(女子選手!L23="","",女子選手!L23)</f>
        <v/>
      </c>
      <c r="K42" s="4" t="str">
        <f>IF(女子選手!M23="","",女子選手!M23)</f>
        <v/>
      </c>
      <c r="M42" s="4" t="str">
        <f>IF(女子選手!N23="","",女子選手!N23)</f>
        <v/>
      </c>
      <c r="N42" s="4" t="str">
        <f>IF(女子選手!O23="","",女子選手!O23)</f>
        <v/>
      </c>
      <c r="O42" s="111" t="str">
        <f>IF(女子選手!J23="","",女子選手!J23)</f>
        <v/>
      </c>
      <c r="P42" s="4" t="str">
        <f>IF(女子選手!P23="","",女子選手!P23)</f>
        <v/>
      </c>
      <c r="Q42" s="4" t="str">
        <f>IF(女子選手!C23="","",女子選手!C23&amp;"　"&amp;女子選手!D23)</f>
        <v/>
      </c>
      <c r="R42" s="4" t="str">
        <f t="shared" si="3"/>
        <v/>
      </c>
    </row>
    <row r="43" spans="1:18">
      <c r="A43" s="4">
        <f>女子選手!A24</f>
        <v>10</v>
      </c>
      <c r="B43" s="4" t="str">
        <f>IF(女子選手!B24="","",女子選手!B24)</f>
        <v/>
      </c>
      <c r="C43" s="5" t="str">
        <f t="shared" si="2"/>
        <v/>
      </c>
      <c r="D43" s="4" t="str">
        <f>ASC(IF(女子選手!E24="","",女子選手!E24&amp;"　"&amp;女子選手!F24))</f>
        <v/>
      </c>
      <c r="E43" s="4" t="str">
        <f>IF(女子選手!G24="","",女子選手!G24&amp;"　"&amp;女子選手!H24)</f>
        <v/>
      </c>
      <c r="F43" s="4" t="str">
        <f>IF(女子選手!I24="","",女子選手!I24)</f>
        <v/>
      </c>
      <c r="G43" s="4" t="str">
        <f>IF(女子選手!K24="","",女子選手!K24)</f>
        <v/>
      </c>
      <c r="I43" s="4" t="str">
        <f>IF(女子選手!L24="","",女子選手!L24)</f>
        <v/>
      </c>
      <c r="K43" s="4" t="str">
        <f>IF(女子選手!M24="","",女子選手!M24)</f>
        <v/>
      </c>
      <c r="M43" s="4" t="str">
        <f>IF(女子選手!N24="","",女子選手!N24)</f>
        <v/>
      </c>
      <c r="N43" s="4" t="str">
        <f>IF(女子選手!O24="","",女子選手!O24)</f>
        <v/>
      </c>
      <c r="O43" s="111" t="str">
        <f>IF(女子選手!J24="","",女子選手!J24)</f>
        <v/>
      </c>
      <c r="P43" s="4" t="str">
        <f>IF(女子選手!P24="","",女子選手!P24)</f>
        <v/>
      </c>
      <c r="Q43" s="4" t="str">
        <f>IF(女子選手!C24="","",女子選手!C24&amp;"　"&amp;女子選手!D24)</f>
        <v/>
      </c>
      <c r="R43" s="4" t="str">
        <f t="shared" si="3"/>
        <v/>
      </c>
    </row>
    <row r="44" spans="1:18">
      <c r="A44" s="4">
        <f>女子選手!A25</f>
        <v>11</v>
      </c>
      <c r="B44" s="4" t="str">
        <f>IF(女子選手!B25="","",女子選手!B25)</f>
        <v/>
      </c>
      <c r="C44" s="5" t="str">
        <f t="shared" si="2"/>
        <v/>
      </c>
      <c r="D44" s="4" t="str">
        <f>ASC(IF(女子選手!E25="","",女子選手!E25&amp;"　"&amp;女子選手!F25))</f>
        <v/>
      </c>
      <c r="E44" s="4" t="str">
        <f>IF(女子選手!G25="","",女子選手!G25&amp;"　"&amp;女子選手!H25)</f>
        <v/>
      </c>
      <c r="F44" s="4" t="str">
        <f>IF(女子選手!I25="","",女子選手!I25)</f>
        <v/>
      </c>
      <c r="G44" s="4" t="str">
        <f>IF(女子選手!K25="","",女子選手!K25)</f>
        <v/>
      </c>
      <c r="I44" s="4" t="str">
        <f>IF(女子選手!L25="","",女子選手!L25)</f>
        <v/>
      </c>
      <c r="K44" s="4" t="str">
        <f>IF(女子選手!M25="","",女子選手!M25)</f>
        <v/>
      </c>
      <c r="M44" s="4" t="str">
        <f>IF(女子選手!N25="","",女子選手!N25)</f>
        <v/>
      </c>
      <c r="N44" s="4" t="str">
        <f>IF(女子選手!O25="","",女子選手!O25)</f>
        <v/>
      </c>
      <c r="O44" s="111" t="str">
        <f>IF(女子選手!J25="","",女子選手!J25)</f>
        <v/>
      </c>
      <c r="P44" s="4" t="str">
        <f>IF(女子選手!P25="","",女子選手!P25)</f>
        <v/>
      </c>
      <c r="Q44" s="4" t="str">
        <f>IF(女子選手!C25="","",女子選手!C25&amp;"　"&amp;女子選手!D25)</f>
        <v/>
      </c>
      <c r="R44" s="4" t="str">
        <f t="shared" si="3"/>
        <v/>
      </c>
    </row>
    <row r="45" spans="1:18">
      <c r="A45" s="4">
        <f>女子選手!A26</f>
        <v>12</v>
      </c>
      <c r="B45" s="4" t="str">
        <f>IF(女子選手!B26="","",女子選手!B26)</f>
        <v/>
      </c>
      <c r="C45" s="5" t="str">
        <f t="shared" si="2"/>
        <v/>
      </c>
      <c r="D45" s="4" t="str">
        <f>ASC(IF(女子選手!E26="","",女子選手!E26&amp;"　"&amp;女子選手!F26))</f>
        <v/>
      </c>
      <c r="E45" s="4" t="str">
        <f>IF(女子選手!G26="","",女子選手!G26&amp;"　"&amp;女子選手!H26)</f>
        <v/>
      </c>
      <c r="F45" s="4" t="str">
        <f>IF(女子選手!I26="","",女子選手!I26)</f>
        <v/>
      </c>
      <c r="G45" s="4" t="str">
        <f>IF(女子選手!K26="","",女子選手!K26)</f>
        <v/>
      </c>
      <c r="I45" s="4" t="str">
        <f>IF(女子選手!L26="","",女子選手!L26)</f>
        <v/>
      </c>
      <c r="K45" s="4" t="str">
        <f>IF(女子選手!M26="","",女子選手!M26)</f>
        <v/>
      </c>
      <c r="M45" s="4" t="str">
        <f>IF(女子選手!N26="","",女子選手!N26)</f>
        <v/>
      </c>
      <c r="N45" s="4" t="str">
        <f>IF(女子選手!O26="","",女子選手!O26)</f>
        <v/>
      </c>
      <c r="O45" s="111" t="str">
        <f>IF(女子選手!J26="","",女子選手!J26)</f>
        <v/>
      </c>
      <c r="P45" s="4" t="str">
        <f>IF(女子選手!P26="","",女子選手!P26)</f>
        <v/>
      </c>
      <c r="Q45" s="4" t="str">
        <f>IF(女子選手!C26="","",女子選手!C26&amp;"　"&amp;女子選手!D26)</f>
        <v/>
      </c>
      <c r="R45" s="4" t="str">
        <f t="shared" si="3"/>
        <v/>
      </c>
    </row>
    <row r="46" spans="1:18">
      <c r="A46" s="4">
        <f>女子選手!A27</f>
        <v>13</v>
      </c>
      <c r="B46" s="4" t="str">
        <f>IF(女子選手!B27="","",女子選手!B27)</f>
        <v/>
      </c>
      <c r="C46" s="5" t="str">
        <f t="shared" si="2"/>
        <v/>
      </c>
      <c r="D46" s="4" t="str">
        <f>ASC(IF(女子選手!E27="","",女子選手!E27&amp;"　"&amp;女子選手!F27))</f>
        <v/>
      </c>
      <c r="E46" s="4" t="str">
        <f>IF(女子選手!G27="","",女子選手!G27&amp;"　"&amp;女子選手!H27)</f>
        <v/>
      </c>
      <c r="F46" s="4" t="str">
        <f>IF(女子選手!I27="","",女子選手!I27)</f>
        <v/>
      </c>
      <c r="G46" s="4" t="str">
        <f>IF(女子選手!K27="","",女子選手!K27)</f>
        <v/>
      </c>
      <c r="I46" s="4" t="str">
        <f>IF(女子選手!L27="","",女子選手!L27)</f>
        <v/>
      </c>
      <c r="K46" s="4" t="str">
        <f>IF(女子選手!M27="","",女子選手!M27)</f>
        <v/>
      </c>
      <c r="M46" s="4" t="str">
        <f>IF(女子選手!N27="","",女子選手!N27)</f>
        <v/>
      </c>
      <c r="N46" s="4" t="str">
        <f>IF(女子選手!O27="","",女子選手!O27)</f>
        <v/>
      </c>
      <c r="O46" s="111" t="str">
        <f>IF(女子選手!J27="","",女子選手!J27)</f>
        <v/>
      </c>
      <c r="P46" s="4" t="str">
        <f>IF(女子選手!P27="","",女子選手!P27)</f>
        <v/>
      </c>
      <c r="Q46" s="4" t="str">
        <f>IF(女子選手!C27="","",女子選手!C27&amp;"　"&amp;女子選手!D27)</f>
        <v/>
      </c>
      <c r="R46" s="4" t="str">
        <f t="shared" si="3"/>
        <v/>
      </c>
    </row>
    <row r="47" spans="1:18">
      <c r="A47" s="4">
        <f>女子選手!A28</f>
        <v>14</v>
      </c>
      <c r="B47" s="4" t="str">
        <f>IF(女子選手!B28="","",女子選手!B28)</f>
        <v/>
      </c>
      <c r="C47" s="5" t="str">
        <f t="shared" si="2"/>
        <v/>
      </c>
      <c r="D47" s="4" t="str">
        <f>ASC(IF(女子選手!E28="","",女子選手!E28&amp;"　"&amp;女子選手!F28))</f>
        <v/>
      </c>
      <c r="E47" s="4" t="str">
        <f>IF(女子選手!G28="","",女子選手!G28&amp;"　"&amp;女子選手!H28)</f>
        <v/>
      </c>
      <c r="F47" s="4" t="str">
        <f>IF(女子選手!I28="","",女子選手!I28)</f>
        <v/>
      </c>
      <c r="G47" s="4" t="str">
        <f>IF(女子選手!K28="","",女子選手!K28)</f>
        <v/>
      </c>
      <c r="I47" s="4" t="str">
        <f>IF(女子選手!L28="","",女子選手!L28)</f>
        <v/>
      </c>
      <c r="K47" s="4" t="str">
        <f>IF(女子選手!M28="","",女子選手!M28)</f>
        <v/>
      </c>
      <c r="M47" s="4" t="str">
        <f>IF(女子選手!N28="","",女子選手!N28)</f>
        <v/>
      </c>
      <c r="N47" s="4" t="str">
        <f>IF(女子選手!O28="","",女子選手!O28)</f>
        <v/>
      </c>
      <c r="O47" s="111" t="str">
        <f>IF(女子選手!J28="","",女子選手!J28)</f>
        <v/>
      </c>
      <c r="P47" s="4" t="str">
        <f>IF(女子選手!P28="","",女子選手!P28)</f>
        <v/>
      </c>
      <c r="Q47" s="4" t="str">
        <f>IF(女子選手!C28="","",女子選手!C28&amp;"　"&amp;女子選手!D28)</f>
        <v/>
      </c>
      <c r="R47" s="4" t="str">
        <f t="shared" si="3"/>
        <v/>
      </c>
    </row>
    <row r="48" spans="1:18">
      <c r="A48" s="4">
        <f>女子選手!A29</f>
        <v>15</v>
      </c>
      <c r="B48" s="4" t="str">
        <f>IF(女子選手!B29="","",女子選手!B29)</f>
        <v/>
      </c>
      <c r="C48" s="5" t="str">
        <f t="shared" si="2"/>
        <v/>
      </c>
      <c r="D48" s="4" t="str">
        <f>ASC(IF(女子選手!E29="","",女子選手!E29&amp;"　"&amp;女子選手!F29))</f>
        <v/>
      </c>
      <c r="E48" s="4" t="str">
        <f>IF(女子選手!G29="","",女子選手!G29&amp;"　"&amp;女子選手!H29)</f>
        <v/>
      </c>
      <c r="F48" s="4" t="str">
        <f>IF(女子選手!I29="","",女子選手!I29)</f>
        <v/>
      </c>
      <c r="G48" s="4" t="str">
        <f>IF(女子選手!K29="","",女子選手!K29)</f>
        <v/>
      </c>
      <c r="I48" s="4" t="str">
        <f>IF(女子選手!L29="","",女子選手!L29)</f>
        <v/>
      </c>
      <c r="K48" s="4" t="str">
        <f>IF(女子選手!M29="","",女子選手!M29)</f>
        <v/>
      </c>
      <c r="M48" s="4" t="str">
        <f>IF(女子選手!N29="","",女子選手!N29)</f>
        <v/>
      </c>
      <c r="N48" s="4" t="str">
        <f>IF(女子選手!O29="","",女子選手!O29)</f>
        <v/>
      </c>
      <c r="O48" s="111" t="str">
        <f>IF(女子選手!J29="","",女子選手!J29)</f>
        <v/>
      </c>
      <c r="P48" s="4" t="str">
        <f>IF(女子選手!P29="","",女子選手!P29)</f>
        <v/>
      </c>
      <c r="Q48" s="4" t="str">
        <f>IF(女子選手!C29="","",女子選手!C29&amp;"　"&amp;女子選手!D29)</f>
        <v/>
      </c>
      <c r="R48" s="4" t="str">
        <f t="shared" si="3"/>
        <v/>
      </c>
    </row>
    <row r="49" spans="1:18">
      <c r="A49" s="4">
        <f>女子選手!A30</f>
        <v>16</v>
      </c>
      <c r="B49" s="4" t="str">
        <f>IF(女子選手!B30="","",女子選手!B30)</f>
        <v/>
      </c>
      <c r="C49" s="5" t="str">
        <f t="shared" si="2"/>
        <v/>
      </c>
      <c r="D49" s="4" t="str">
        <f>ASC(IF(女子選手!E30="","",女子選手!E30&amp;"　"&amp;女子選手!F30))</f>
        <v/>
      </c>
      <c r="E49" s="4" t="str">
        <f>IF(女子選手!G30="","",女子選手!G30&amp;"　"&amp;女子選手!H30)</f>
        <v/>
      </c>
      <c r="F49" s="4" t="str">
        <f>IF(女子選手!I30="","",女子選手!I30)</f>
        <v/>
      </c>
      <c r="G49" s="4" t="str">
        <f>IF(女子選手!K30="","",女子選手!K30)</f>
        <v/>
      </c>
      <c r="I49" s="4" t="str">
        <f>IF(女子選手!L30="","",女子選手!L30)</f>
        <v/>
      </c>
      <c r="K49" s="4" t="str">
        <f>IF(女子選手!M30="","",女子選手!M30)</f>
        <v/>
      </c>
      <c r="M49" s="4" t="str">
        <f>IF(女子選手!N30="","",女子選手!N30)</f>
        <v/>
      </c>
      <c r="N49" s="4" t="str">
        <f>IF(女子選手!O30="","",女子選手!O30)</f>
        <v/>
      </c>
      <c r="O49" s="111" t="str">
        <f>IF(女子選手!J30="","",女子選手!J30)</f>
        <v/>
      </c>
      <c r="P49" s="4" t="str">
        <f>IF(女子選手!P30="","",女子選手!P30)</f>
        <v/>
      </c>
      <c r="Q49" s="4" t="str">
        <f>IF(女子選手!C30="","",女子選手!C30&amp;"　"&amp;女子選手!D30)</f>
        <v/>
      </c>
      <c r="R49" s="4" t="str">
        <f t="shared" si="3"/>
        <v/>
      </c>
    </row>
    <row r="50" spans="1:18">
      <c r="A50" s="4">
        <f>女子選手!A31</f>
        <v>17</v>
      </c>
      <c r="B50" s="4" t="str">
        <f>IF(女子選手!B31="","",女子選手!B31)</f>
        <v/>
      </c>
      <c r="C50" s="5" t="str">
        <f t="shared" si="2"/>
        <v/>
      </c>
      <c r="D50" s="4" t="str">
        <f>ASC(IF(女子選手!E31="","",女子選手!E31&amp;"　"&amp;女子選手!F31))</f>
        <v/>
      </c>
      <c r="E50" s="4" t="str">
        <f>IF(女子選手!G31="","",女子選手!G31&amp;"　"&amp;女子選手!H31)</f>
        <v/>
      </c>
      <c r="F50" s="4" t="str">
        <f>IF(女子選手!I31="","",女子選手!I31)</f>
        <v/>
      </c>
      <c r="G50" s="4" t="str">
        <f>IF(女子選手!K31="","",女子選手!K31)</f>
        <v/>
      </c>
      <c r="I50" s="4" t="str">
        <f>IF(女子選手!L31="","",女子選手!L31)</f>
        <v/>
      </c>
      <c r="K50" s="4" t="str">
        <f>IF(女子選手!M31="","",女子選手!M31)</f>
        <v/>
      </c>
      <c r="M50" s="4" t="str">
        <f>IF(女子選手!N31="","",女子選手!N31)</f>
        <v/>
      </c>
      <c r="N50" s="4" t="str">
        <f>IF(女子選手!O31="","",女子選手!O31)</f>
        <v/>
      </c>
      <c r="O50" s="111" t="str">
        <f>IF(女子選手!J31="","",女子選手!J31)</f>
        <v/>
      </c>
      <c r="P50" s="4" t="str">
        <f>IF(女子選手!P31="","",女子選手!P31)</f>
        <v/>
      </c>
      <c r="Q50" s="4" t="str">
        <f>IF(女子選手!C31="","",女子選手!C31&amp;"　"&amp;女子選手!D31)</f>
        <v/>
      </c>
      <c r="R50" s="4" t="str">
        <f t="shared" si="3"/>
        <v/>
      </c>
    </row>
    <row r="51" spans="1:18">
      <c r="A51" s="4">
        <f>女子選手!A32</f>
        <v>18</v>
      </c>
      <c r="B51" s="4" t="str">
        <f>IF(女子選手!B32="","",女子選手!B32)</f>
        <v/>
      </c>
      <c r="C51" s="5" t="str">
        <f t="shared" si="2"/>
        <v/>
      </c>
      <c r="D51" s="4" t="str">
        <f>ASC(IF(女子選手!E32="","",女子選手!E32&amp;"　"&amp;女子選手!F32))</f>
        <v/>
      </c>
      <c r="E51" s="4" t="str">
        <f>IF(女子選手!G32="","",女子選手!G32&amp;"　"&amp;女子選手!H32)</f>
        <v/>
      </c>
      <c r="F51" s="4" t="str">
        <f>IF(女子選手!I32="","",女子選手!I32)</f>
        <v/>
      </c>
      <c r="G51" s="4" t="str">
        <f>IF(女子選手!K32="","",女子選手!K32)</f>
        <v/>
      </c>
      <c r="I51" s="4" t="str">
        <f>IF(女子選手!L32="","",女子選手!L32)</f>
        <v/>
      </c>
      <c r="K51" s="4" t="str">
        <f>IF(女子選手!M32="","",女子選手!M32)</f>
        <v/>
      </c>
      <c r="M51" s="4" t="str">
        <f>IF(女子選手!N32="","",女子選手!N32)</f>
        <v/>
      </c>
      <c r="N51" s="4" t="str">
        <f>IF(女子選手!O32="","",女子選手!O32)</f>
        <v/>
      </c>
      <c r="O51" s="111" t="str">
        <f>IF(女子選手!J32="","",女子選手!J32)</f>
        <v/>
      </c>
      <c r="P51" s="4" t="str">
        <f>IF(女子選手!P32="","",女子選手!P32)</f>
        <v/>
      </c>
      <c r="Q51" s="4" t="str">
        <f>IF(女子選手!C32="","",女子選手!C32&amp;"　"&amp;女子選手!D32)</f>
        <v/>
      </c>
      <c r="R51" s="4" t="str">
        <f t="shared" si="3"/>
        <v/>
      </c>
    </row>
    <row r="52" spans="1:18">
      <c r="A52" s="4">
        <f>女子選手!A33</f>
        <v>19</v>
      </c>
      <c r="B52" s="4" t="str">
        <f>IF(女子選手!B33="","",女子選手!B33)</f>
        <v/>
      </c>
      <c r="C52" s="5" t="str">
        <f t="shared" si="2"/>
        <v/>
      </c>
      <c r="D52" s="4" t="str">
        <f>ASC(IF(女子選手!E33="","",女子選手!E33&amp;"　"&amp;女子選手!F33))</f>
        <v/>
      </c>
      <c r="E52" s="4" t="str">
        <f>IF(女子選手!G33="","",女子選手!G33&amp;"　"&amp;女子選手!H33)</f>
        <v/>
      </c>
      <c r="F52" s="4" t="str">
        <f>IF(女子選手!I33="","",女子選手!I33)</f>
        <v/>
      </c>
      <c r="G52" s="4" t="str">
        <f>IF(女子選手!K33="","",女子選手!K33)</f>
        <v/>
      </c>
      <c r="I52" s="4" t="str">
        <f>IF(女子選手!L33="","",女子選手!L33)</f>
        <v/>
      </c>
      <c r="K52" s="4" t="str">
        <f>IF(女子選手!M33="","",女子選手!M33)</f>
        <v/>
      </c>
      <c r="M52" s="4" t="str">
        <f>IF(女子選手!N33="","",女子選手!N33)</f>
        <v/>
      </c>
      <c r="N52" s="4" t="str">
        <f>IF(女子選手!O33="","",女子選手!O33)</f>
        <v/>
      </c>
      <c r="O52" s="111" t="str">
        <f>IF(女子選手!J33="","",女子選手!J33)</f>
        <v/>
      </c>
      <c r="P52" s="4" t="str">
        <f>IF(女子選手!P33="","",女子選手!P33)</f>
        <v/>
      </c>
      <c r="Q52" s="4" t="str">
        <f>IF(女子選手!C33="","",女子選手!C33&amp;"　"&amp;女子選手!D33)</f>
        <v/>
      </c>
      <c r="R52" s="4" t="str">
        <f t="shared" si="3"/>
        <v/>
      </c>
    </row>
    <row r="53" spans="1:18">
      <c r="A53" s="4">
        <f>女子選手!A34</f>
        <v>20</v>
      </c>
      <c r="B53" s="4" t="str">
        <f>IF(女子選手!B34="","",女子選手!B34)</f>
        <v/>
      </c>
      <c r="C53" s="5" t="str">
        <f t="shared" si="2"/>
        <v/>
      </c>
      <c r="D53" s="4" t="str">
        <f>ASC(IF(女子選手!E34="","",女子選手!E34&amp;"　"&amp;女子選手!F34))</f>
        <v/>
      </c>
      <c r="E53" s="4" t="str">
        <f>IF(女子選手!G34="","",女子選手!G34&amp;"　"&amp;女子選手!H34)</f>
        <v/>
      </c>
      <c r="F53" s="4" t="str">
        <f>IF(女子選手!I34="","",女子選手!I34)</f>
        <v/>
      </c>
      <c r="G53" s="4" t="str">
        <f>IF(女子選手!K34="","",女子選手!K34)</f>
        <v/>
      </c>
      <c r="I53" s="4" t="str">
        <f>IF(女子選手!L34="","",女子選手!L34)</f>
        <v/>
      </c>
      <c r="K53" s="4" t="str">
        <f>IF(女子選手!M34="","",女子選手!M34)</f>
        <v/>
      </c>
      <c r="M53" s="4" t="str">
        <f>IF(女子選手!N34="","",女子選手!N34)</f>
        <v/>
      </c>
      <c r="N53" s="4" t="str">
        <f>IF(女子選手!O34="","",女子選手!O34)</f>
        <v/>
      </c>
      <c r="O53" s="111" t="str">
        <f>IF(女子選手!J34="","",女子選手!J34)</f>
        <v/>
      </c>
      <c r="P53" s="4" t="str">
        <f>IF(女子選手!P34="","",女子選手!P34)</f>
        <v/>
      </c>
      <c r="Q53" s="4" t="str">
        <f>IF(女子選手!C34="","",女子選手!C34&amp;"　"&amp;女子選手!D34)</f>
        <v/>
      </c>
      <c r="R53" s="4" t="str">
        <f t="shared" si="3"/>
        <v/>
      </c>
    </row>
    <row r="54" spans="1:18">
      <c r="A54" s="4">
        <f>女子選手!A35</f>
        <v>21</v>
      </c>
      <c r="B54" s="4" t="str">
        <f>IF(女子選手!B35="","",女子選手!B35)</f>
        <v/>
      </c>
      <c r="C54" s="5" t="str">
        <f t="shared" si="2"/>
        <v/>
      </c>
      <c r="D54" s="4" t="str">
        <f>ASC(IF(女子選手!E35="","",女子選手!E35&amp;"　"&amp;女子選手!F35))</f>
        <v/>
      </c>
      <c r="E54" s="4" t="str">
        <f>IF(女子選手!G35="","",女子選手!G35&amp;"　"&amp;女子選手!H35)</f>
        <v/>
      </c>
      <c r="F54" s="4" t="str">
        <f>IF(女子選手!I35="","",女子選手!I35)</f>
        <v/>
      </c>
      <c r="G54" s="4" t="str">
        <f>IF(女子選手!K35="","",女子選手!K35)</f>
        <v/>
      </c>
      <c r="I54" s="4" t="str">
        <f>IF(女子選手!L35="","",女子選手!L35)</f>
        <v/>
      </c>
      <c r="K54" s="4" t="str">
        <f>IF(女子選手!M35="","",女子選手!M35)</f>
        <v/>
      </c>
      <c r="M54" s="4" t="str">
        <f>IF(女子選手!N35="","",女子選手!N35)</f>
        <v/>
      </c>
      <c r="N54" s="4" t="str">
        <f>IF(女子選手!O35="","",女子選手!O35)</f>
        <v/>
      </c>
      <c r="O54" s="111" t="str">
        <f>IF(女子選手!J35="","",女子選手!J35)</f>
        <v/>
      </c>
      <c r="P54" s="4" t="str">
        <f>IF(女子選手!P35="","",女子選手!P35)</f>
        <v/>
      </c>
      <c r="Q54" s="4" t="str">
        <f>IF(女子選手!C35="","",女子選手!C35&amp;"　"&amp;女子選手!D35)</f>
        <v/>
      </c>
      <c r="R54" s="4" t="str">
        <f t="shared" si="3"/>
        <v/>
      </c>
    </row>
    <row r="55" spans="1:18">
      <c r="A55" s="4">
        <f>女子選手!A36</f>
        <v>22</v>
      </c>
      <c r="B55" s="4" t="str">
        <f>IF(女子選手!B36="","",女子選手!B36)</f>
        <v/>
      </c>
      <c r="C55" s="5" t="str">
        <f t="shared" si="2"/>
        <v/>
      </c>
      <c r="D55" s="4" t="str">
        <f>ASC(IF(女子選手!E36="","",女子選手!E36&amp;"　"&amp;女子選手!F36))</f>
        <v/>
      </c>
      <c r="E55" s="4" t="str">
        <f>IF(女子選手!G36="","",女子選手!G36&amp;"　"&amp;女子選手!H36)</f>
        <v/>
      </c>
      <c r="F55" s="4" t="str">
        <f>IF(女子選手!I36="","",女子選手!I36)</f>
        <v/>
      </c>
      <c r="G55" s="4" t="str">
        <f>IF(女子選手!K36="","",女子選手!K36)</f>
        <v/>
      </c>
      <c r="I55" s="4" t="str">
        <f>IF(女子選手!L36="","",女子選手!L36)</f>
        <v/>
      </c>
      <c r="K55" s="4" t="str">
        <f>IF(女子選手!M36="","",女子選手!M36)</f>
        <v/>
      </c>
      <c r="M55" s="4" t="str">
        <f>IF(女子選手!N36="","",女子選手!N36)</f>
        <v/>
      </c>
      <c r="N55" s="4" t="str">
        <f>IF(女子選手!O36="","",女子選手!O36)</f>
        <v/>
      </c>
      <c r="O55" s="111" t="str">
        <f>IF(女子選手!J36="","",女子選手!J36)</f>
        <v/>
      </c>
      <c r="P55" s="4" t="str">
        <f>IF(女子選手!P36="","",女子選手!P36)</f>
        <v/>
      </c>
      <c r="Q55" s="4" t="str">
        <f>IF(女子選手!C36="","",女子選手!C36&amp;"　"&amp;女子選手!D36)</f>
        <v/>
      </c>
      <c r="R55" s="4" t="str">
        <f t="shared" si="3"/>
        <v/>
      </c>
    </row>
    <row r="56" spans="1:18">
      <c r="A56" s="4">
        <f>女子選手!A37</f>
        <v>23</v>
      </c>
      <c r="B56" s="4" t="str">
        <f>IF(女子選手!B37="","",女子選手!B37)</f>
        <v/>
      </c>
      <c r="C56" s="5" t="str">
        <f t="shared" si="2"/>
        <v/>
      </c>
      <c r="D56" s="4" t="str">
        <f>ASC(IF(女子選手!E37="","",女子選手!E37&amp;"　"&amp;女子選手!F37))</f>
        <v/>
      </c>
      <c r="E56" s="4" t="str">
        <f>IF(女子選手!G37="","",女子選手!G37&amp;"　"&amp;女子選手!H37)</f>
        <v/>
      </c>
      <c r="F56" s="4" t="str">
        <f>IF(女子選手!I37="","",女子選手!I37)</f>
        <v/>
      </c>
      <c r="G56" s="4" t="str">
        <f>IF(女子選手!K37="","",女子選手!K37)</f>
        <v/>
      </c>
      <c r="I56" s="4" t="str">
        <f>IF(女子選手!L37="","",女子選手!L37)</f>
        <v/>
      </c>
      <c r="K56" s="4" t="str">
        <f>IF(女子選手!M37="","",女子選手!M37)</f>
        <v/>
      </c>
      <c r="M56" s="4" t="str">
        <f>IF(女子選手!N37="","",女子選手!N37)</f>
        <v/>
      </c>
      <c r="N56" s="4" t="str">
        <f>IF(女子選手!O37="","",女子選手!O37)</f>
        <v/>
      </c>
      <c r="O56" s="111" t="str">
        <f>IF(女子選手!J37="","",女子選手!J37)</f>
        <v/>
      </c>
      <c r="P56" s="4" t="str">
        <f>IF(女子選手!P37="","",女子選手!P37)</f>
        <v/>
      </c>
      <c r="Q56" s="4" t="str">
        <f>IF(女子選手!C37="","",女子選手!C37&amp;"　"&amp;女子選手!D37)</f>
        <v/>
      </c>
      <c r="R56" s="4" t="str">
        <f t="shared" si="3"/>
        <v/>
      </c>
    </row>
    <row r="57" spans="1:18">
      <c r="A57" s="4">
        <f>女子選手!A38</f>
        <v>24</v>
      </c>
      <c r="B57" s="4" t="str">
        <f>IF(女子選手!B38="","",女子選手!B38)</f>
        <v/>
      </c>
      <c r="C57" s="5" t="str">
        <f t="shared" si="2"/>
        <v/>
      </c>
      <c r="D57" s="4" t="str">
        <f>ASC(IF(女子選手!E38="","",女子選手!E38&amp;"　"&amp;女子選手!F38))</f>
        <v/>
      </c>
      <c r="E57" s="4" t="str">
        <f>IF(女子選手!G38="","",女子選手!G38&amp;"　"&amp;女子選手!H38)</f>
        <v/>
      </c>
      <c r="F57" s="4" t="str">
        <f>IF(女子選手!I38="","",女子選手!I38)</f>
        <v/>
      </c>
      <c r="G57" s="4" t="str">
        <f>IF(女子選手!K38="","",女子選手!K38)</f>
        <v/>
      </c>
      <c r="I57" s="4" t="str">
        <f>IF(女子選手!L38="","",女子選手!L38)</f>
        <v/>
      </c>
      <c r="K57" s="4" t="str">
        <f>IF(女子選手!M38="","",女子選手!M38)</f>
        <v/>
      </c>
      <c r="M57" s="4" t="str">
        <f>IF(女子選手!N38="","",女子選手!N38)</f>
        <v/>
      </c>
      <c r="N57" s="4" t="str">
        <f>IF(女子選手!O38="","",女子選手!O38)</f>
        <v/>
      </c>
      <c r="O57" s="111" t="str">
        <f>IF(女子選手!J38="","",女子選手!J38)</f>
        <v/>
      </c>
      <c r="P57" s="4" t="str">
        <f>IF(女子選手!P38="","",女子選手!P38)</f>
        <v/>
      </c>
      <c r="Q57" s="4" t="str">
        <f>IF(女子選手!C38="","",女子選手!C38&amp;"　"&amp;女子選手!D38)</f>
        <v/>
      </c>
      <c r="R57" s="4" t="str">
        <f t="shared" si="3"/>
        <v/>
      </c>
    </row>
    <row r="58" spans="1:18">
      <c r="A58" s="4">
        <f>女子選手!A39</f>
        <v>25</v>
      </c>
      <c r="B58" s="4" t="str">
        <f>IF(女子選手!B39="","",女子選手!B39)</f>
        <v/>
      </c>
      <c r="C58" s="5" t="str">
        <f t="shared" si="2"/>
        <v/>
      </c>
      <c r="D58" s="4" t="str">
        <f>ASC(IF(女子選手!E39="","",女子選手!E39&amp;"　"&amp;女子選手!F39))</f>
        <v/>
      </c>
      <c r="E58" s="4" t="str">
        <f>IF(女子選手!G39="","",女子選手!G39&amp;"　"&amp;女子選手!H39)</f>
        <v/>
      </c>
      <c r="F58" s="4" t="str">
        <f>IF(女子選手!I39="","",女子選手!I39)</f>
        <v/>
      </c>
      <c r="G58" s="4" t="str">
        <f>IF(女子選手!K39="","",女子選手!K39)</f>
        <v/>
      </c>
      <c r="I58" s="4" t="str">
        <f>IF(女子選手!L39="","",女子選手!L39)</f>
        <v/>
      </c>
      <c r="K58" s="4" t="str">
        <f>IF(女子選手!M39="","",女子選手!M39)</f>
        <v/>
      </c>
      <c r="M58" s="4" t="str">
        <f>IF(女子選手!N39="","",女子選手!N39)</f>
        <v/>
      </c>
      <c r="N58" s="4" t="str">
        <f>IF(女子選手!O39="","",女子選手!O39)</f>
        <v/>
      </c>
      <c r="O58" s="111" t="str">
        <f>IF(女子選手!J39="","",女子選手!J39)</f>
        <v/>
      </c>
      <c r="P58" s="4" t="str">
        <f>IF(女子選手!P39="","",女子選手!P39)</f>
        <v/>
      </c>
      <c r="Q58" s="4" t="str">
        <f>IF(女子選手!C39="","",女子選手!C39&amp;"　"&amp;女子選手!D39)</f>
        <v/>
      </c>
      <c r="R58" s="4" t="str">
        <f t="shared" si="3"/>
        <v/>
      </c>
    </row>
    <row r="59" spans="1:18">
      <c r="A59" s="4">
        <f>女子選手!A40</f>
        <v>26</v>
      </c>
      <c r="B59" s="4" t="str">
        <f>IF(女子選手!B40="","",女子選手!B40)</f>
        <v/>
      </c>
      <c r="C59" s="5" t="str">
        <f t="shared" si="2"/>
        <v/>
      </c>
      <c r="D59" s="4" t="str">
        <f>ASC(IF(女子選手!E40="","",女子選手!E40&amp;"　"&amp;女子選手!F40))</f>
        <v/>
      </c>
      <c r="E59" s="4" t="str">
        <f>IF(女子選手!G40="","",女子選手!G40&amp;"　"&amp;女子選手!H40)</f>
        <v/>
      </c>
      <c r="F59" s="4" t="str">
        <f>IF(女子選手!I40="","",女子選手!I40)</f>
        <v/>
      </c>
      <c r="G59" s="4" t="str">
        <f>IF(女子選手!K40="","",女子選手!K40)</f>
        <v/>
      </c>
      <c r="I59" s="4" t="str">
        <f>IF(女子選手!L40="","",女子選手!L40)</f>
        <v/>
      </c>
      <c r="K59" s="4" t="str">
        <f>IF(女子選手!M40="","",女子選手!M40)</f>
        <v/>
      </c>
      <c r="M59" s="4" t="str">
        <f>IF(女子選手!N40="","",女子選手!N40)</f>
        <v/>
      </c>
      <c r="N59" s="4" t="str">
        <f>IF(女子選手!O40="","",女子選手!O40)</f>
        <v/>
      </c>
      <c r="O59" s="111" t="str">
        <f>IF(女子選手!J40="","",女子選手!J40)</f>
        <v/>
      </c>
      <c r="P59" s="4" t="str">
        <f>IF(女子選手!P40="","",女子選手!P40)</f>
        <v/>
      </c>
      <c r="Q59" s="4" t="str">
        <f>IF(女子選手!C40="","",女子選手!C40&amp;"　"&amp;女子選手!D40)</f>
        <v/>
      </c>
      <c r="R59" s="4" t="str">
        <f t="shared" si="3"/>
        <v/>
      </c>
    </row>
    <row r="60" spans="1:18">
      <c r="A60" s="4">
        <f>女子選手!A41</f>
        <v>27</v>
      </c>
      <c r="B60" s="4" t="str">
        <f>IF(女子選手!B41="","",女子選手!B41)</f>
        <v/>
      </c>
      <c r="C60" s="5" t="str">
        <f t="shared" si="2"/>
        <v/>
      </c>
      <c r="D60" s="4" t="str">
        <f>ASC(IF(女子選手!E41="","",女子選手!E41&amp;"　"&amp;女子選手!F41))</f>
        <v/>
      </c>
      <c r="E60" s="4" t="str">
        <f>IF(女子選手!G41="","",女子選手!G41&amp;"　"&amp;女子選手!H41)</f>
        <v/>
      </c>
      <c r="F60" s="4" t="str">
        <f>IF(女子選手!I41="","",女子選手!I41)</f>
        <v/>
      </c>
      <c r="G60" s="4" t="str">
        <f>IF(女子選手!K41="","",女子選手!K41)</f>
        <v/>
      </c>
      <c r="I60" s="4" t="str">
        <f>IF(女子選手!L41="","",女子選手!L41)</f>
        <v/>
      </c>
      <c r="K60" s="4" t="str">
        <f>IF(女子選手!M41="","",女子選手!M41)</f>
        <v/>
      </c>
      <c r="M60" s="4" t="str">
        <f>IF(女子選手!N41="","",女子選手!N41)</f>
        <v/>
      </c>
      <c r="N60" s="4" t="str">
        <f>IF(女子選手!O41="","",女子選手!O41)</f>
        <v/>
      </c>
      <c r="O60" s="111" t="str">
        <f>IF(女子選手!J41="","",女子選手!J41)</f>
        <v/>
      </c>
      <c r="P60" s="4" t="str">
        <f>IF(女子選手!P41="","",女子選手!P41)</f>
        <v/>
      </c>
      <c r="Q60" s="4" t="str">
        <f>IF(女子選手!C41="","",女子選手!C41&amp;"　"&amp;女子選手!D41)</f>
        <v/>
      </c>
      <c r="R60" s="4" t="str">
        <f t="shared" si="3"/>
        <v/>
      </c>
    </row>
    <row r="61" spans="1:18">
      <c r="A61" s="4">
        <f>女子選手!A42</f>
        <v>28</v>
      </c>
      <c r="B61" s="4" t="str">
        <f>IF(女子選手!B42="","",女子選手!B42)</f>
        <v/>
      </c>
      <c r="C61" s="5" t="str">
        <f t="shared" si="2"/>
        <v/>
      </c>
      <c r="D61" s="4" t="str">
        <f>ASC(IF(女子選手!E42="","",女子選手!E42&amp;"　"&amp;女子選手!F42))</f>
        <v/>
      </c>
      <c r="E61" s="4" t="str">
        <f>IF(女子選手!G42="","",女子選手!G42&amp;"　"&amp;女子選手!H42)</f>
        <v/>
      </c>
      <c r="F61" s="4" t="str">
        <f>IF(女子選手!I42="","",女子選手!I42)</f>
        <v/>
      </c>
      <c r="G61" s="4" t="str">
        <f>IF(女子選手!K42="","",女子選手!K42)</f>
        <v/>
      </c>
      <c r="I61" s="4" t="str">
        <f>IF(女子選手!L42="","",女子選手!L42)</f>
        <v/>
      </c>
      <c r="K61" s="4" t="str">
        <f>IF(女子選手!M42="","",女子選手!M42)</f>
        <v/>
      </c>
      <c r="M61" s="4" t="str">
        <f>IF(女子選手!N42="","",女子選手!N42)</f>
        <v/>
      </c>
      <c r="N61" s="4" t="str">
        <f>IF(女子選手!O42="","",女子選手!O42)</f>
        <v/>
      </c>
      <c r="O61" s="111" t="str">
        <f>IF(女子選手!J42="","",女子選手!J42)</f>
        <v/>
      </c>
      <c r="P61" s="4" t="str">
        <f>IF(女子選手!P42="","",女子選手!P42)</f>
        <v/>
      </c>
      <c r="Q61" s="4" t="str">
        <f>IF(女子選手!C42="","",女子選手!C42&amp;"　"&amp;女子選手!D42)</f>
        <v/>
      </c>
      <c r="R61" s="4" t="str">
        <f t="shared" si="3"/>
        <v/>
      </c>
    </row>
    <row r="62" spans="1:18">
      <c r="A62" s="4">
        <f>女子選手!A43</f>
        <v>29</v>
      </c>
      <c r="B62" s="4" t="str">
        <f>IF(女子選手!B43="","",女子選手!B43)</f>
        <v/>
      </c>
      <c r="C62" s="5" t="str">
        <f t="shared" si="2"/>
        <v/>
      </c>
      <c r="D62" s="4" t="str">
        <f>ASC(IF(女子選手!E43="","",女子選手!E43&amp;"　"&amp;女子選手!F43))</f>
        <v/>
      </c>
      <c r="E62" s="4" t="str">
        <f>IF(女子選手!G43="","",女子選手!G43&amp;"　"&amp;女子選手!H43)</f>
        <v/>
      </c>
      <c r="F62" s="4" t="str">
        <f>IF(女子選手!I43="","",女子選手!I43)</f>
        <v/>
      </c>
      <c r="G62" s="4" t="str">
        <f>IF(女子選手!K43="","",女子選手!K43)</f>
        <v/>
      </c>
      <c r="I62" s="4" t="str">
        <f>IF(女子選手!L43="","",女子選手!L43)</f>
        <v/>
      </c>
      <c r="K62" s="4" t="str">
        <f>IF(女子選手!M43="","",女子選手!M43)</f>
        <v/>
      </c>
      <c r="M62" s="4" t="str">
        <f>IF(女子選手!N43="","",女子選手!N43)</f>
        <v/>
      </c>
      <c r="N62" s="4" t="str">
        <f>IF(女子選手!O43="","",女子選手!O43)</f>
        <v/>
      </c>
      <c r="O62" s="111" t="str">
        <f>IF(女子選手!J43="","",女子選手!J43)</f>
        <v/>
      </c>
      <c r="P62" s="4" t="str">
        <f>IF(女子選手!P43="","",女子選手!P43)</f>
        <v/>
      </c>
      <c r="Q62" s="4" t="str">
        <f>IF(女子選手!C43="","",女子選手!C43&amp;"　"&amp;女子選手!D43)</f>
        <v/>
      </c>
      <c r="R62" s="4" t="str">
        <f t="shared" si="3"/>
        <v/>
      </c>
    </row>
    <row r="63" spans="1:18">
      <c r="A63" s="4">
        <f>女子選手!A44</f>
        <v>30</v>
      </c>
      <c r="B63" s="4" t="str">
        <f>IF(女子選手!B44="","",女子選手!B44)</f>
        <v/>
      </c>
      <c r="C63" s="5" t="str">
        <f t="shared" si="2"/>
        <v/>
      </c>
      <c r="D63" s="4" t="str">
        <f>ASC(IF(女子選手!E44="","",女子選手!E44&amp;"　"&amp;女子選手!F44))</f>
        <v/>
      </c>
      <c r="E63" s="4" t="str">
        <f>IF(女子選手!G44="","",女子選手!G44&amp;"　"&amp;女子選手!H44)</f>
        <v/>
      </c>
      <c r="F63" s="4" t="str">
        <f>IF(女子選手!I44="","",女子選手!I44)</f>
        <v/>
      </c>
      <c r="G63" s="4" t="str">
        <f>IF(女子選手!K44="","",女子選手!K44)</f>
        <v/>
      </c>
      <c r="I63" s="4" t="str">
        <f>IF(女子選手!L44="","",女子選手!L44)</f>
        <v/>
      </c>
      <c r="K63" s="4" t="str">
        <f>IF(女子選手!M44="","",女子選手!M44)</f>
        <v/>
      </c>
      <c r="M63" s="4" t="str">
        <f>IF(女子選手!N44="","",女子選手!N44)</f>
        <v/>
      </c>
      <c r="N63" s="4" t="str">
        <f>IF(女子選手!O44="","",女子選手!O44)</f>
        <v/>
      </c>
      <c r="O63" s="111" t="str">
        <f>IF(女子選手!J44="","",女子選手!J44)</f>
        <v/>
      </c>
      <c r="P63" s="4" t="str">
        <f>IF(女子選手!P44="","",女子選手!P44)</f>
        <v/>
      </c>
      <c r="Q63" s="4" t="str">
        <f>IF(女子選手!C44="","",女子選手!C44&amp;"　"&amp;女子選手!D44)</f>
        <v/>
      </c>
      <c r="R63" s="4" t="str">
        <f t="shared" si="3"/>
        <v/>
      </c>
    </row>
  </sheetData>
  <sheetProtection sheet="1" objects="1" scenarios="1"/>
  <phoneticPr fontId="1"/>
  <pageMargins left="0.75" right="0.75" top="1" bottom="1" header="0.51200000000000001" footer="0.51200000000000001"/>
  <pageSetup paperSize="9" scale="67" orientation="portrait" horizontalDpi="300" verticalDpi="300" r:id="rId1"/>
  <headerFooter alignWithMargins="0"/>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2"/>
  <sheetViews>
    <sheetView view="pageBreakPreview" zoomScale="60" zoomScaleNormal="100" workbookViewId="0">
      <selection sqref="A1:XFD1048576"/>
    </sheetView>
  </sheetViews>
  <sheetFormatPr defaultColWidth="9" defaultRowHeight="14.4"/>
  <cols>
    <col min="1" max="1" width="11.19921875" customWidth="1"/>
    <col min="2" max="2" width="13.59765625" customWidth="1"/>
    <col min="3" max="3" width="8.69921875" customWidth="1"/>
  </cols>
  <sheetData>
    <row r="1" spans="1:3">
      <c r="A1" t="s">
        <v>299</v>
      </c>
    </row>
    <row r="2" spans="1:3">
      <c r="A2" s="3" t="s">
        <v>86</v>
      </c>
      <c r="B2" t="s">
        <v>300</v>
      </c>
      <c r="C2" t="str">
        <f t="shared" ref="C2:C20" si="0">"R"&amp;LEFT(B2,3)&amp;RIGHT(B2,2)</f>
        <v>R00200</v>
      </c>
    </row>
    <row r="3" spans="1:3">
      <c r="A3" s="3" t="s">
        <v>92</v>
      </c>
      <c r="B3" t="s">
        <v>301</v>
      </c>
      <c r="C3" t="str">
        <f t="shared" si="0"/>
        <v>R03400</v>
      </c>
    </row>
    <row r="4" spans="1:3">
      <c r="A4" s="3" t="s">
        <v>90</v>
      </c>
      <c r="B4" t="s">
        <v>302</v>
      </c>
      <c r="C4" t="str">
        <f t="shared" si="0"/>
        <v>R00800</v>
      </c>
    </row>
    <row r="5" spans="1:3">
      <c r="A5" s="3" t="s">
        <v>87</v>
      </c>
      <c r="B5" t="s">
        <v>303</v>
      </c>
      <c r="C5" t="str">
        <f t="shared" si="0"/>
        <v>R00300</v>
      </c>
    </row>
    <row r="6" spans="1:3">
      <c r="A6" s="3" t="s">
        <v>94</v>
      </c>
      <c r="B6" t="s">
        <v>304</v>
      </c>
      <c r="C6" t="str">
        <f t="shared" si="0"/>
        <v>R05300</v>
      </c>
    </row>
    <row r="7" spans="1:3">
      <c r="A7" s="3" t="s">
        <v>88</v>
      </c>
      <c r="B7" t="s">
        <v>305</v>
      </c>
      <c r="C7" t="str">
        <f t="shared" si="0"/>
        <v>R00500</v>
      </c>
    </row>
    <row r="8" spans="1:3">
      <c r="A8" s="3" t="s">
        <v>93</v>
      </c>
      <c r="B8" t="s">
        <v>306</v>
      </c>
      <c r="C8" t="str">
        <f t="shared" si="0"/>
        <v>R03700</v>
      </c>
    </row>
    <row r="9" spans="1:3">
      <c r="A9" s="3" t="s">
        <v>91</v>
      </c>
      <c r="B9" t="s">
        <v>307</v>
      </c>
      <c r="C9" t="str">
        <f t="shared" si="0"/>
        <v>R01100</v>
      </c>
    </row>
    <row r="10" spans="1:3">
      <c r="A10" s="3" t="s">
        <v>95</v>
      </c>
      <c r="B10" t="s">
        <v>308</v>
      </c>
      <c r="C10" t="str">
        <f t="shared" si="0"/>
        <v>R06100</v>
      </c>
    </row>
    <row r="11" spans="1:3">
      <c r="A11" s="3" t="s">
        <v>89</v>
      </c>
      <c r="B11" t="s">
        <v>309</v>
      </c>
      <c r="C11" t="str">
        <f t="shared" si="0"/>
        <v>R00600</v>
      </c>
    </row>
    <row r="12" spans="1:3">
      <c r="A12" s="3" t="s">
        <v>104</v>
      </c>
      <c r="B12" t="s">
        <v>310</v>
      </c>
      <c r="C12" t="str">
        <f t="shared" si="0"/>
        <v>R21000</v>
      </c>
    </row>
    <row r="13" spans="1:3">
      <c r="A13" s="3" t="s">
        <v>101</v>
      </c>
      <c r="B13" t="s">
        <v>311</v>
      </c>
      <c r="C13" t="str">
        <f t="shared" si="0"/>
        <v>R08700</v>
      </c>
    </row>
    <row r="14" spans="1:3">
      <c r="A14" s="3" t="s">
        <v>99</v>
      </c>
      <c r="B14" t="s">
        <v>312</v>
      </c>
      <c r="C14" t="str">
        <f t="shared" si="0"/>
        <v>R07400</v>
      </c>
    </row>
    <row r="15" spans="1:3">
      <c r="A15" s="3" t="s">
        <v>96</v>
      </c>
      <c r="B15" t="s">
        <v>313</v>
      </c>
      <c r="C15" t="str">
        <f t="shared" si="0"/>
        <v>R07100</v>
      </c>
    </row>
    <row r="16" spans="1:3">
      <c r="A16" s="3" t="s">
        <v>98</v>
      </c>
      <c r="B16" t="s">
        <v>314</v>
      </c>
      <c r="C16" t="str">
        <f t="shared" si="0"/>
        <v>R07300</v>
      </c>
    </row>
    <row r="17" spans="1:3">
      <c r="A17" s="3" t="s">
        <v>102</v>
      </c>
      <c r="B17" t="s">
        <v>315</v>
      </c>
      <c r="C17" t="str">
        <f t="shared" si="0"/>
        <v>R09100</v>
      </c>
    </row>
    <row r="18" spans="1:3">
      <c r="A18" s="3" t="s">
        <v>100</v>
      </c>
      <c r="B18" t="s">
        <v>316</v>
      </c>
      <c r="C18" t="str">
        <f t="shared" si="0"/>
        <v>R08200</v>
      </c>
    </row>
    <row r="19" spans="1:3">
      <c r="A19" s="3" t="s">
        <v>97</v>
      </c>
      <c r="B19" t="s">
        <v>317</v>
      </c>
      <c r="C19" t="str">
        <f t="shared" si="0"/>
        <v>R07200</v>
      </c>
    </row>
    <row r="20" spans="1:3">
      <c r="A20" s="3" t="s">
        <v>103</v>
      </c>
      <c r="B20" t="s">
        <v>318</v>
      </c>
      <c r="C20" t="str">
        <f t="shared" si="0"/>
        <v>R09200</v>
      </c>
    </row>
    <row r="21" spans="1:3">
      <c r="A21" s="2" t="s">
        <v>106</v>
      </c>
      <c r="B21" t="s">
        <v>319</v>
      </c>
      <c r="C21" t="str">
        <f>"R"&amp;LEFT(B21,3)&amp;RIGHT(B21,2)</f>
        <v>R01050</v>
      </c>
    </row>
    <row r="23" spans="1:3">
      <c r="A23" s="3" t="s">
        <v>320</v>
      </c>
    </row>
    <row r="24" spans="1:3">
      <c r="A24" s="6" t="s">
        <v>86</v>
      </c>
      <c r="B24" t="s">
        <v>321</v>
      </c>
      <c r="C24" t="str">
        <f t="shared" ref="C24:C42" si="1">"R"&amp;LEFT(B24,3)&amp;RIGHT(B24,2)</f>
        <v>R00200</v>
      </c>
    </row>
    <row r="25" spans="1:3">
      <c r="A25" s="6" t="s">
        <v>122</v>
      </c>
      <c r="B25" t="s">
        <v>322</v>
      </c>
      <c r="C25" t="str">
        <f t="shared" si="1"/>
        <v>R04400</v>
      </c>
    </row>
    <row r="26" spans="1:3">
      <c r="A26" s="6" t="s">
        <v>120</v>
      </c>
      <c r="B26" t="s">
        <v>323</v>
      </c>
      <c r="C26" t="str">
        <f t="shared" si="1"/>
        <v>R00800</v>
      </c>
    </row>
    <row r="27" spans="1:3">
      <c r="A27" s="6" t="s">
        <v>87</v>
      </c>
      <c r="B27" t="s">
        <v>324</v>
      </c>
      <c r="C27" t="str">
        <f t="shared" si="1"/>
        <v>R00300</v>
      </c>
    </row>
    <row r="28" spans="1:3">
      <c r="A28" s="6" t="s">
        <v>121</v>
      </c>
      <c r="B28" t="s">
        <v>325</v>
      </c>
      <c r="C28" t="str">
        <f t="shared" si="1"/>
        <v>R01000</v>
      </c>
    </row>
    <row r="29" spans="1:3">
      <c r="A29" s="6" t="s">
        <v>326</v>
      </c>
      <c r="B29" t="s">
        <v>327</v>
      </c>
      <c r="C29" t="str">
        <f t="shared" si="1"/>
        <v>R06100</v>
      </c>
    </row>
    <row r="30" spans="1:3">
      <c r="A30" s="6" t="s">
        <v>88</v>
      </c>
      <c r="B30" t="s">
        <v>328</v>
      </c>
      <c r="C30" t="str">
        <f t="shared" si="1"/>
        <v>R00500</v>
      </c>
    </row>
    <row r="31" spans="1:3">
      <c r="A31" s="6" t="s">
        <v>123</v>
      </c>
      <c r="B31" t="s">
        <v>329</v>
      </c>
      <c r="C31" t="str">
        <f t="shared" si="1"/>
        <v>R04600</v>
      </c>
    </row>
    <row r="32" spans="1:3">
      <c r="A32" s="6" t="s">
        <v>330</v>
      </c>
      <c r="B32" t="s">
        <v>331</v>
      </c>
      <c r="C32" t="str">
        <f t="shared" si="1"/>
        <v>R20200</v>
      </c>
    </row>
    <row r="33" spans="1:3">
      <c r="A33" s="6" t="s">
        <v>89</v>
      </c>
      <c r="B33" t="s">
        <v>332</v>
      </c>
      <c r="C33" t="str">
        <f t="shared" si="1"/>
        <v>R00600</v>
      </c>
    </row>
    <row r="34" spans="1:3">
      <c r="A34" s="6" t="s">
        <v>333</v>
      </c>
      <c r="B34" t="s">
        <v>334</v>
      </c>
      <c r="C34" t="str">
        <f t="shared" si="1"/>
        <v>R09400</v>
      </c>
    </row>
    <row r="35" spans="1:3">
      <c r="A35" s="6" t="s">
        <v>335</v>
      </c>
      <c r="B35" t="s">
        <v>336</v>
      </c>
      <c r="C35" t="str">
        <f t="shared" si="1"/>
        <v>R07200</v>
      </c>
    </row>
    <row r="36" spans="1:3">
      <c r="A36" s="6" t="s">
        <v>337</v>
      </c>
      <c r="B36" t="s">
        <v>338</v>
      </c>
      <c r="C36" t="str">
        <f t="shared" si="1"/>
        <v>R09300</v>
      </c>
    </row>
    <row r="37" spans="1:3">
      <c r="A37" s="6" t="s">
        <v>339</v>
      </c>
      <c r="B37" t="s">
        <v>340</v>
      </c>
      <c r="C37" t="str">
        <f t="shared" si="1"/>
        <v>R08800</v>
      </c>
    </row>
    <row r="38" spans="1:3">
      <c r="A38" s="6" t="s">
        <v>341</v>
      </c>
      <c r="B38" t="s">
        <v>342</v>
      </c>
      <c r="C38" t="str">
        <f t="shared" si="1"/>
        <v>R07100</v>
      </c>
    </row>
    <row r="39" spans="1:3">
      <c r="A39" s="6" t="s">
        <v>343</v>
      </c>
      <c r="B39" t="s">
        <v>344</v>
      </c>
      <c r="C39" t="str">
        <f t="shared" si="1"/>
        <v>R07300</v>
      </c>
    </row>
    <row r="40" spans="1:3">
      <c r="A40" s="3" t="s">
        <v>99</v>
      </c>
      <c r="B40" t="s">
        <v>345</v>
      </c>
      <c r="C40" t="str">
        <f t="shared" si="1"/>
        <v>R07400</v>
      </c>
    </row>
    <row r="41" spans="1:3">
      <c r="A41" s="6" t="s">
        <v>346</v>
      </c>
      <c r="B41" t="s">
        <v>347</v>
      </c>
      <c r="C41" t="str">
        <f t="shared" si="1"/>
        <v>R08400</v>
      </c>
    </row>
    <row r="42" spans="1:3">
      <c r="A42" s="2" t="s">
        <v>105</v>
      </c>
      <c r="B42" t="s">
        <v>348</v>
      </c>
      <c r="C42" t="str">
        <f t="shared" si="1"/>
        <v>R00850</v>
      </c>
    </row>
  </sheetData>
  <sheetProtection sheet="1" selectLockedCells="1" selectUnlockedCells="1"/>
  <phoneticPr fontId="1"/>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9"/>
  <sheetViews>
    <sheetView topLeftCell="A54" zoomScale="80" zoomScaleNormal="80" workbookViewId="0">
      <selection activeCell="A79" sqref="A79"/>
    </sheetView>
  </sheetViews>
  <sheetFormatPr defaultColWidth="8.69921875" defaultRowHeight="12"/>
  <cols>
    <col min="1" max="1" width="8.69921875" style="1" customWidth="1"/>
    <col min="2" max="2" width="11.19921875" style="1" customWidth="1"/>
    <col min="3" max="3" width="21.69921875" style="1" customWidth="1"/>
    <col min="4" max="4" width="10" style="1" customWidth="1"/>
    <col min="5" max="5" width="14.19921875" style="1" customWidth="1"/>
    <col min="6" max="6" width="14.69921875" style="1" customWidth="1"/>
    <col min="7" max="7" width="23.19921875" style="1" customWidth="1"/>
    <col min="8" max="16384" width="8.69921875" style="1"/>
  </cols>
  <sheetData>
    <row r="1" spans="1:8">
      <c r="A1" s="6" t="s">
        <v>80</v>
      </c>
      <c r="B1" s="6" t="s">
        <v>349</v>
      </c>
      <c r="C1" s="6" t="s">
        <v>350</v>
      </c>
      <c r="D1" s="6" t="s">
        <v>351</v>
      </c>
      <c r="E1" s="6" t="s">
        <v>352</v>
      </c>
      <c r="F1" s="6" t="s">
        <v>353</v>
      </c>
      <c r="G1" s="6" t="s">
        <v>354</v>
      </c>
      <c r="H1" s="6"/>
    </row>
    <row r="2" spans="1:8">
      <c r="A2" s="6">
        <v>1</v>
      </c>
      <c r="B2" s="6" t="s">
        <v>355</v>
      </c>
      <c r="C2" s="6" t="s">
        <v>356</v>
      </c>
      <c r="D2" s="6" t="s">
        <v>357</v>
      </c>
      <c r="E2" s="6" t="s">
        <v>358</v>
      </c>
      <c r="F2" s="6" t="s">
        <v>359</v>
      </c>
      <c r="G2" s="6" t="str">
        <f>B2&amp;F2</f>
        <v>辺土名高等学校</v>
      </c>
      <c r="H2" s="6"/>
    </row>
    <row r="3" spans="1:8">
      <c r="A3" s="6">
        <v>2</v>
      </c>
      <c r="B3" s="6" t="s">
        <v>360</v>
      </c>
      <c r="C3" s="6" t="s">
        <v>361</v>
      </c>
      <c r="D3" s="6" t="s">
        <v>362</v>
      </c>
      <c r="E3" s="6" t="s">
        <v>363</v>
      </c>
      <c r="F3" s="6" t="s">
        <v>359</v>
      </c>
      <c r="G3" s="6" t="str">
        <f t="shared" ref="G3:G61" si="0">B3&amp;F3</f>
        <v>北山高等学校</v>
      </c>
      <c r="H3" s="6"/>
    </row>
    <row r="4" spans="1:8">
      <c r="A4" s="6">
        <v>3</v>
      </c>
      <c r="B4" s="6" t="s">
        <v>364</v>
      </c>
      <c r="C4" s="6" t="s">
        <v>365</v>
      </c>
      <c r="D4" s="6" t="s">
        <v>366</v>
      </c>
      <c r="E4" s="6" t="s">
        <v>367</v>
      </c>
      <c r="F4" s="6" t="s">
        <v>359</v>
      </c>
      <c r="G4" s="6" t="str">
        <f t="shared" si="0"/>
        <v>本部高等学校</v>
      </c>
      <c r="H4" s="6"/>
    </row>
    <row r="5" spans="1:8">
      <c r="A5" s="6">
        <v>4</v>
      </c>
      <c r="B5" s="6" t="s">
        <v>368</v>
      </c>
      <c r="C5" s="6" t="s">
        <v>369</v>
      </c>
      <c r="D5" s="6" t="s">
        <v>370</v>
      </c>
      <c r="E5" s="6" t="s">
        <v>371</v>
      </c>
      <c r="F5" s="6" t="s">
        <v>359</v>
      </c>
      <c r="G5" s="6" t="str">
        <f t="shared" si="0"/>
        <v>名護商工高等学校</v>
      </c>
      <c r="H5" s="6"/>
    </row>
    <row r="6" spans="1:8">
      <c r="A6" s="6">
        <v>5</v>
      </c>
      <c r="B6" s="6" t="s">
        <v>372</v>
      </c>
      <c r="C6" s="6" t="s">
        <v>373</v>
      </c>
      <c r="D6" s="6" t="s">
        <v>374</v>
      </c>
      <c r="E6" s="6" t="s">
        <v>375</v>
      </c>
      <c r="F6" s="6" t="s">
        <v>359</v>
      </c>
      <c r="G6" s="6" t="str">
        <f t="shared" si="0"/>
        <v>名護高等学校</v>
      </c>
      <c r="H6" s="6"/>
    </row>
    <row r="7" spans="1:8">
      <c r="A7" s="6">
        <v>6</v>
      </c>
      <c r="B7" s="6" t="s">
        <v>376</v>
      </c>
      <c r="C7" s="6" t="s">
        <v>377</v>
      </c>
      <c r="D7" s="6" t="s">
        <v>378</v>
      </c>
      <c r="E7" s="6" t="s">
        <v>379</v>
      </c>
      <c r="F7" s="6" t="s">
        <v>359</v>
      </c>
      <c r="G7" s="6" t="str">
        <f t="shared" si="0"/>
        <v>北部農林高等学校</v>
      </c>
      <c r="H7" s="6"/>
    </row>
    <row r="8" spans="1:8">
      <c r="A8" s="6">
        <v>7</v>
      </c>
      <c r="B8" s="6" t="s">
        <v>380</v>
      </c>
      <c r="C8" s="112" t="s">
        <v>381</v>
      </c>
      <c r="D8" s="113" t="s">
        <v>382</v>
      </c>
      <c r="E8" s="6" t="s">
        <v>383</v>
      </c>
      <c r="F8" s="6" t="s">
        <v>359</v>
      </c>
      <c r="G8" s="6" t="str">
        <f t="shared" si="0"/>
        <v>沖縄高専高等学校</v>
      </c>
      <c r="H8" s="6"/>
    </row>
    <row r="9" spans="1:8">
      <c r="A9" s="6">
        <v>8</v>
      </c>
      <c r="B9" s="6" t="s">
        <v>384</v>
      </c>
      <c r="C9" s="6" t="s">
        <v>385</v>
      </c>
      <c r="D9" s="113" t="s">
        <v>386</v>
      </c>
      <c r="E9" s="6" t="s">
        <v>387</v>
      </c>
      <c r="F9" s="6" t="s">
        <v>359</v>
      </c>
      <c r="G9" s="6" t="str">
        <f t="shared" si="0"/>
        <v>宜野座高等学校</v>
      </c>
      <c r="H9" s="6"/>
    </row>
    <row r="10" spans="1:8">
      <c r="A10" s="6">
        <v>9</v>
      </c>
      <c r="B10" s="6" t="s">
        <v>388</v>
      </c>
      <c r="C10" s="6" t="s">
        <v>389</v>
      </c>
      <c r="D10" s="6" t="s">
        <v>390</v>
      </c>
      <c r="E10" s="6" t="s">
        <v>391</v>
      </c>
      <c r="F10" s="6" t="s">
        <v>359</v>
      </c>
      <c r="G10" s="6" t="str">
        <f t="shared" si="0"/>
        <v>石川高等学校</v>
      </c>
      <c r="H10" s="6"/>
    </row>
    <row r="11" spans="1:8">
      <c r="A11" s="6">
        <v>10</v>
      </c>
      <c r="B11" s="6" t="s">
        <v>392</v>
      </c>
      <c r="C11" s="6" t="s">
        <v>393</v>
      </c>
      <c r="D11" s="6" t="s">
        <v>394</v>
      </c>
      <c r="E11" s="6" t="s">
        <v>395</v>
      </c>
      <c r="F11" s="6" t="s">
        <v>359</v>
      </c>
      <c r="G11" s="6" t="str">
        <f t="shared" si="0"/>
        <v>具志川商業高等学校</v>
      </c>
      <c r="H11" s="6"/>
    </row>
    <row r="12" spans="1:8">
      <c r="A12" s="6">
        <v>11</v>
      </c>
      <c r="B12" s="6" t="s">
        <v>396</v>
      </c>
      <c r="C12" s="6" t="s">
        <v>397</v>
      </c>
      <c r="D12" s="6" t="s">
        <v>398</v>
      </c>
      <c r="E12" s="6" t="s">
        <v>399</v>
      </c>
      <c r="F12" s="6" t="s">
        <v>359</v>
      </c>
      <c r="G12" s="6" t="str">
        <f t="shared" si="0"/>
        <v>前原高等学校</v>
      </c>
      <c r="H12" s="6"/>
    </row>
    <row r="13" spans="1:8">
      <c r="A13" s="6">
        <v>12</v>
      </c>
      <c r="B13" s="6" t="s">
        <v>400</v>
      </c>
      <c r="C13" s="6" t="s">
        <v>401</v>
      </c>
      <c r="D13" s="6" t="s">
        <v>398</v>
      </c>
      <c r="E13" s="6" t="s">
        <v>402</v>
      </c>
      <c r="F13" s="6" t="s">
        <v>359</v>
      </c>
      <c r="G13" s="6" t="str">
        <f t="shared" si="0"/>
        <v>中部農林高等学校</v>
      </c>
      <c r="H13" s="6"/>
    </row>
    <row r="14" spans="1:8">
      <c r="A14" s="6">
        <v>13</v>
      </c>
      <c r="B14" s="6" t="s">
        <v>403</v>
      </c>
      <c r="C14" s="6" t="s">
        <v>404</v>
      </c>
      <c r="D14" s="6" t="s">
        <v>405</v>
      </c>
      <c r="E14" s="6" t="s">
        <v>406</v>
      </c>
      <c r="F14" s="6" t="s">
        <v>359</v>
      </c>
      <c r="G14" s="6" t="str">
        <f t="shared" si="0"/>
        <v>具志川高等学校</v>
      </c>
      <c r="H14" s="6"/>
    </row>
    <row r="15" spans="1:8">
      <c r="A15" s="6">
        <v>14</v>
      </c>
      <c r="B15" s="6" t="s">
        <v>407</v>
      </c>
      <c r="C15" s="6" t="s">
        <v>408</v>
      </c>
      <c r="D15" s="6" t="s">
        <v>409</v>
      </c>
      <c r="E15" s="6" t="s">
        <v>410</v>
      </c>
      <c r="F15" s="6" t="s">
        <v>359</v>
      </c>
      <c r="G15" s="6" t="str">
        <f t="shared" si="0"/>
        <v>与勝高等学校</v>
      </c>
      <c r="H15" s="6"/>
    </row>
    <row r="16" spans="1:8">
      <c r="A16" s="6">
        <v>15</v>
      </c>
      <c r="B16" s="6" t="s">
        <v>411</v>
      </c>
      <c r="C16" s="6" t="s">
        <v>412</v>
      </c>
      <c r="D16" s="6" t="s">
        <v>413</v>
      </c>
      <c r="E16" s="6" t="s">
        <v>414</v>
      </c>
      <c r="F16" s="6" t="s">
        <v>359</v>
      </c>
      <c r="G16" s="6" t="str">
        <f t="shared" si="0"/>
        <v>読谷高等学校</v>
      </c>
      <c r="H16" s="6"/>
    </row>
    <row r="17" spans="1:8">
      <c r="A17" s="6">
        <v>16</v>
      </c>
      <c r="B17" s="6" t="s">
        <v>415</v>
      </c>
      <c r="C17" s="6" t="s">
        <v>416</v>
      </c>
      <c r="D17" s="6" t="s">
        <v>417</v>
      </c>
      <c r="E17" s="6" t="s">
        <v>418</v>
      </c>
      <c r="F17" s="6" t="s">
        <v>359</v>
      </c>
      <c r="G17" s="6" t="str">
        <f t="shared" si="0"/>
        <v>嘉手納高等学校</v>
      </c>
      <c r="H17" s="6"/>
    </row>
    <row r="18" spans="1:8">
      <c r="A18" s="6">
        <v>17</v>
      </c>
      <c r="B18" s="6" t="s">
        <v>419</v>
      </c>
      <c r="C18" s="6" t="s">
        <v>420</v>
      </c>
      <c r="D18" s="6" t="s">
        <v>421</v>
      </c>
      <c r="E18" s="6" t="s">
        <v>422</v>
      </c>
      <c r="F18" s="6" t="s">
        <v>359</v>
      </c>
      <c r="G18" s="6" t="str">
        <f t="shared" si="0"/>
        <v>美里高等学校</v>
      </c>
      <c r="H18" s="6"/>
    </row>
    <row r="19" spans="1:8">
      <c r="A19" s="6">
        <v>18</v>
      </c>
      <c r="B19" s="6" t="s">
        <v>423</v>
      </c>
      <c r="C19" s="6" t="s">
        <v>424</v>
      </c>
      <c r="D19" s="6" t="s">
        <v>425</v>
      </c>
      <c r="E19" s="6" t="s">
        <v>426</v>
      </c>
      <c r="F19" s="6" t="s">
        <v>359</v>
      </c>
      <c r="G19" s="6" t="str">
        <f t="shared" si="0"/>
        <v>美来工科高等学校</v>
      </c>
      <c r="H19" s="6"/>
    </row>
    <row r="20" spans="1:8">
      <c r="A20" s="6">
        <v>19</v>
      </c>
      <c r="B20" s="6" t="s">
        <v>427</v>
      </c>
      <c r="C20" s="6" t="s">
        <v>428</v>
      </c>
      <c r="D20" s="6" t="s">
        <v>429</v>
      </c>
      <c r="E20" s="6" t="s">
        <v>430</v>
      </c>
      <c r="F20" s="6" t="s">
        <v>359</v>
      </c>
      <c r="G20" s="6" t="str">
        <f t="shared" si="0"/>
        <v>コザ高等学校</v>
      </c>
      <c r="H20" s="6"/>
    </row>
    <row r="21" spans="1:8">
      <c r="A21" s="6">
        <v>20</v>
      </c>
      <c r="B21" s="6" t="s">
        <v>431</v>
      </c>
      <c r="C21" s="6" t="s">
        <v>432</v>
      </c>
      <c r="D21" s="6" t="s">
        <v>433</v>
      </c>
      <c r="E21" s="6" t="s">
        <v>434</v>
      </c>
      <c r="F21" s="6" t="s">
        <v>359</v>
      </c>
      <c r="G21" s="6" t="str">
        <f t="shared" si="0"/>
        <v>美里工業高等学校</v>
      </c>
      <c r="H21" s="6"/>
    </row>
    <row r="22" spans="1:8">
      <c r="A22" s="6">
        <v>21</v>
      </c>
      <c r="B22" s="6" t="s">
        <v>435</v>
      </c>
      <c r="C22" s="6" t="s">
        <v>436</v>
      </c>
      <c r="D22" s="6" t="s">
        <v>437</v>
      </c>
      <c r="E22" s="6" t="s">
        <v>438</v>
      </c>
      <c r="F22" s="6" t="s">
        <v>359</v>
      </c>
      <c r="G22" s="6" t="str">
        <f t="shared" si="0"/>
        <v>球陽高等学校</v>
      </c>
      <c r="H22" s="6"/>
    </row>
    <row r="23" spans="1:8">
      <c r="A23" s="6">
        <v>22</v>
      </c>
      <c r="B23" s="6" t="s">
        <v>439</v>
      </c>
      <c r="C23" s="6" t="s">
        <v>440</v>
      </c>
      <c r="D23" s="6" t="s">
        <v>441</v>
      </c>
      <c r="E23" s="6" t="s">
        <v>442</v>
      </c>
      <c r="F23" s="6" t="s">
        <v>359</v>
      </c>
      <c r="G23" s="6" t="str">
        <f t="shared" si="0"/>
        <v>北谷高等学校</v>
      </c>
      <c r="H23" s="6"/>
    </row>
    <row r="24" spans="1:8">
      <c r="A24" s="6">
        <v>23</v>
      </c>
      <c r="B24" s="6" t="s">
        <v>443</v>
      </c>
      <c r="C24" s="6" t="s">
        <v>444</v>
      </c>
      <c r="D24" s="6" t="s">
        <v>445</v>
      </c>
      <c r="E24" s="6" t="s">
        <v>446</v>
      </c>
      <c r="F24" s="6" t="s">
        <v>359</v>
      </c>
      <c r="G24" s="6" t="str">
        <f t="shared" si="0"/>
        <v>北中城高等学校</v>
      </c>
      <c r="H24" s="6"/>
    </row>
    <row r="25" spans="1:8">
      <c r="A25" s="6">
        <v>24</v>
      </c>
      <c r="B25" s="6" t="s">
        <v>447</v>
      </c>
      <c r="C25" s="6" t="s">
        <v>448</v>
      </c>
      <c r="D25" s="6" t="s">
        <v>449</v>
      </c>
      <c r="E25" s="6" t="s">
        <v>450</v>
      </c>
      <c r="F25" s="6" t="s">
        <v>359</v>
      </c>
      <c r="G25" s="6" t="str">
        <f t="shared" si="0"/>
        <v>普天間高等学校</v>
      </c>
      <c r="H25" s="6"/>
    </row>
    <row r="26" spans="1:8">
      <c r="A26" s="6">
        <v>25</v>
      </c>
      <c r="B26" s="6" t="s">
        <v>451</v>
      </c>
      <c r="C26" s="6" t="s">
        <v>452</v>
      </c>
      <c r="D26" s="6" t="s">
        <v>453</v>
      </c>
      <c r="E26" s="6" t="s">
        <v>454</v>
      </c>
      <c r="F26" s="6" t="s">
        <v>359</v>
      </c>
      <c r="G26" s="6" t="str">
        <f t="shared" si="0"/>
        <v>中部商業高等学校</v>
      </c>
      <c r="H26" s="6"/>
    </row>
    <row r="27" spans="1:8">
      <c r="A27" s="6">
        <v>26</v>
      </c>
      <c r="B27" s="6" t="s">
        <v>455</v>
      </c>
      <c r="C27" s="6" t="s">
        <v>456</v>
      </c>
      <c r="D27" s="6" t="s">
        <v>457</v>
      </c>
      <c r="E27" s="6" t="s">
        <v>458</v>
      </c>
      <c r="F27" s="6" t="s">
        <v>359</v>
      </c>
      <c r="G27" s="6" t="str">
        <f t="shared" si="0"/>
        <v>宜野湾高等学校</v>
      </c>
      <c r="H27" s="6"/>
    </row>
    <row r="28" spans="1:8">
      <c r="A28" s="6">
        <v>27</v>
      </c>
      <c r="B28" s="6" t="s">
        <v>459</v>
      </c>
      <c r="C28" s="6" t="s">
        <v>460</v>
      </c>
      <c r="D28" s="6" t="s">
        <v>461</v>
      </c>
      <c r="E28" s="6" t="s">
        <v>462</v>
      </c>
      <c r="F28" s="6" t="s">
        <v>359</v>
      </c>
      <c r="G28" s="6" t="str">
        <f t="shared" si="0"/>
        <v>沖縄カトリック高等学校</v>
      </c>
      <c r="H28" s="6"/>
    </row>
    <row r="29" spans="1:8">
      <c r="A29" s="6">
        <v>28</v>
      </c>
      <c r="B29" s="6" t="s">
        <v>463</v>
      </c>
      <c r="C29" s="6" t="s">
        <v>464</v>
      </c>
      <c r="D29" s="6" t="s">
        <v>465</v>
      </c>
      <c r="E29" s="6" t="s">
        <v>466</v>
      </c>
      <c r="F29" s="6" t="s">
        <v>359</v>
      </c>
      <c r="G29" s="6" t="str">
        <f t="shared" si="0"/>
        <v>西原高等学校</v>
      </c>
      <c r="H29" s="6"/>
    </row>
    <row r="30" spans="1:8">
      <c r="A30" s="6">
        <v>29</v>
      </c>
      <c r="B30" s="6" t="s">
        <v>467</v>
      </c>
      <c r="C30" s="6" t="s">
        <v>468</v>
      </c>
      <c r="D30" s="6" t="s">
        <v>469</v>
      </c>
      <c r="E30" s="6" t="s">
        <v>470</v>
      </c>
      <c r="F30" s="6" t="s">
        <v>359</v>
      </c>
      <c r="G30" s="6" t="str">
        <f t="shared" si="0"/>
        <v>浦添商業高等学校</v>
      </c>
      <c r="H30" s="6"/>
    </row>
    <row r="31" spans="1:8">
      <c r="A31" s="6">
        <v>30</v>
      </c>
      <c r="B31" s="6" t="s">
        <v>471</v>
      </c>
      <c r="C31" s="6" t="s">
        <v>472</v>
      </c>
      <c r="D31" s="6" t="s">
        <v>473</v>
      </c>
      <c r="E31" s="6" t="s">
        <v>474</v>
      </c>
      <c r="F31" s="6" t="s">
        <v>359</v>
      </c>
      <c r="G31" s="6" t="str">
        <f t="shared" si="0"/>
        <v>浦添工業高等学校</v>
      </c>
      <c r="H31" s="6"/>
    </row>
    <row r="32" spans="1:8">
      <c r="A32" s="6">
        <v>31</v>
      </c>
      <c r="B32" s="6" t="s">
        <v>475</v>
      </c>
      <c r="C32" s="6" t="s">
        <v>476</v>
      </c>
      <c r="D32" s="6" t="s">
        <v>477</v>
      </c>
      <c r="E32" s="6" t="s">
        <v>478</v>
      </c>
      <c r="F32" s="6" t="s">
        <v>359</v>
      </c>
      <c r="G32" s="6" t="str">
        <f t="shared" si="0"/>
        <v>陽明高等学校</v>
      </c>
      <c r="H32" s="6"/>
    </row>
    <row r="33" spans="1:8">
      <c r="A33" s="6">
        <v>32</v>
      </c>
      <c r="B33" s="6" t="s">
        <v>479</v>
      </c>
      <c r="C33" s="6" t="s">
        <v>480</v>
      </c>
      <c r="D33" s="6" t="s">
        <v>481</v>
      </c>
      <c r="E33" s="6" t="s">
        <v>482</v>
      </c>
      <c r="F33" s="6" t="s">
        <v>359</v>
      </c>
      <c r="G33" s="6" t="str">
        <f t="shared" si="0"/>
        <v>昭和薬科大学附属高等学校</v>
      </c>
      <c r="H33" s="6"/>
    </row>
    <row r="34" spans="1:8">
      <c r="A34" s="6">
        <v>33</v>
      </c>
      <c r="B34" s="6" t="s">
        <v>483</v>
      </c>
      <c r="C34" s="6" t="s">
        <v>484</v>
      </c>
      <c r="D34" s="6" t="s">
        <v>485</v>
      </c>
      <c r="E34" s="6" t="s">
        <v>486</v>
      </c>
      <c r="F34" s="6" t="s">
        <v>359</v>
      </c>
      <c r="G34" s="6" t="str">
        <f t="shared" si="0"/>
        <v>浦添高等学校</v>
      </c>
      <c r="H34" s="6"/>
    </row>
    <row r="35" spans="1:8">
      <c r="A35" s="6">
        <v>34</v>
      </c>
      <c r="B35" s="6" t="s">
        <v>487</v>
      </c>
      <c r="C35" s="6" t="s">
        <v>488</v>
      </c>
      <c r="D35" s="6" t="s">
        <v>489</v>
      </c>
      <c r="E35" s="6" t="s">
        <v>490</v>
      </c>
      <c r="F35" s="6" t="s">
        <v>359</v>
      </c>
      <c r="G35" s="6" t="str">
        <f t="shared" si="0"/>
        <v>那覇工業高等学校</v>
      </c>
      <c r="H35" s="6"/>
    </row>
    <row r="36" spans="1:8">
      <c r="A36" s="6">
        <v>35</v>
      </c>
      <c r="B36" s="6" t="s">
        <v>491</v>
      </c>
      <c r="C36" s="6" t="s">
        <v>492</v>
      </c>
      <c r="D36" s="6" t="s">
        <v>493</v>
      </c>
      <c r="E36" s="6" t="s">
        <v>494</v>
      </c>
      <c r="F36" s="6" t="s">
        <v>359</v>
      </c>
      <c r="G36" s="6" t="str">
        <f t="shared" si="0"/>
        <v>那覇国際高等学校</v>
      </c>
      <c r="H36" s="6"/>
    </row>
    <row r="37" spans="1:8">
      <c r="A37" s="6">
        <v>36</v>
      </c>
      <c r="B37" s="6" t="s">
        <v>495</v>
      </c>
      <c r="C37" s="6" t="s">
        <v>496</v>
      </c>
      <c r="D37" s="6" t="s">
        <v>497</v>
      </c>
      <c r="E37" s="6" t="s">
        <v>498</v>
      </c>
      <c r="F37" s="6" t="s">
        <v>359</v>
      </c>
      <c r="G37" s="6" t="str">
        <f t="shared" si="0"/>
        <v>興南高等学校</v>
      </c>
      <c r="H37" s="6"/>
    </row>
    <row r="38" spans="1:8">
      <c r="A38" s="6">
        <v>37</v>
      </c>
      <c r="B38" s="6" t="s">
        <v>499</v>
      </c>
      <c r="C38" s="6" t="s">
        <v>500</v>
      </c>
      <c r="D38" s="6" t="s">
        <v>501</v>
      </c>
      <c r="E38" s="6" t="s">
        <v>502</v>
      </c>
      <c r="F38" s="6" t="s">
        <v>359</v>
      </c>
      <c r="G38" s="6" t="str">
        <f t="shared" si="0"/>
        <v>首里東高等学校</v>
      </c>
      <c r="H38" s="6"/>
    </row>
    <row r="39" spans="1:8">
      <c r="A39" s="6">
        <v>38</v>
      </c>
      <c r="B39" s="6" t="s">
        <v>503</v>
      </c>
      <c r="C39" s="6" t="s">
        <v>504</v>
      </c>
      <c r="D39" s="6" t="s">
        <v>505</v>
      </c>
      <c r="E39" s="6" t="s">
        <v>506</v>
      </c>
      <c r="F39" s="6" t="s">
        <v>359</v>
      </c>
      <c r="G39" s="6" t="str">
        <f t="shared" si="0"/>
        <v>首里高等学校</v>
      </c>
      <c r="H39" s="6"/>
    </row>
    <row r="40" spans="1:8">
      <c r="A40" s="6">
        <v>39</v>
      </c>
      <c r="B40" s="6" t="s">
        <v>507</v>
      </c>
      <c r="C40" s="6" t="s">
        <v>508</v>
      </c>
      <c r="D40" s="6" t="s">
        <v>509</v>
      </c>
      <c r="E40" s="6" t="s">
        <v>510</v>
      </c>
      <c r="F40" s="6" t="s">
        <v>359</v>
      </c>
      <c r="G40" s="6" t="str">
        <f t="shared" si="0"/>
        <v>沖縄工業高等学校</v>
      </c>
      <c r="H40" s="6"/>
    </row>
    <row r="41" spans="1:8">
      <c r="A41" s="6">
        <v>40</v>
      </c>
      <c r="B41" s="6" t="s">
        <v>511</v>
      </c>
      <c r="C41" s="6" t="s">
        <v>512</v>
      </c>
      <c r="D41" s="6" t="s">
        <v>513</v>
      </c>
      <c r="E41" s="6" t="s">
        <v>514</v>
      </c>
      <c r="F41" s="6" t="s">
        <v>359</v>
      </c>
      <c r="G41" s="6" t="str">
        <f t="shared" si="0"/>
        <v>沖縄尚学高等学校</v>
      </c>
      <c r="H41" s="6"/>
    </row>
    <row r="42" spans="1:8">
      <c r="A42" s="6">
        <v>41</v>
      </c>
      <c r="B42" s="6" t="s">
        <v>515</v>
      </c>
      <c r="C42" s="6" t="s">
        <v>516</v>
      </c>
      <c r="D42" s="6" t="s">
        <v>517</v>
      </c>
      <c r="E42" s="6" t="s">
        <v>518</v>
      </c>
      <c r="F42" s="6" t="s">
        <v>359</v>
      </c>
      <c r="G42" s="6" t="str">
        <f t="shared" si="0"/>
        <v>真和志高等学校</v>
      </c>
      <c r="H42" s="6"/>
    </row>
    <row r="43" spans="1:8">
      <c r="A43" s="6">
        <v>42</v>
      </c>
      <c r="B43" s="6" t="s">
        <v>519</v>
      </c>
      <c r="C43" s="6" t="s">
        <v>520</v>
      </c>
      <c r="D43" s="6" t="s">
        <v>521</v>
      </c>
      <c r="E43" s="6" t="s">
        <v>522</v>
      </c>
      <c r="F43" s="6" t="s">
        <v>359</v>
      </c>
      <c r="G43" s="6" t="str">
        <f t="shared" si="0"/>
        <v>那覇商業高等学校</v>
      </c>
      <c r="H43" s="6"/>
    </row>
    <row r="44" spans="1:8">
      <c r="A44" s="6">
        <v>43</v>
      </c>
      <c r="B44" s="6" t="s">
        <v>523</v>
      </c>
      <c r="C44" s="6" t="s">
        <v>524</v>
      </c>
      <c r="D44" s="6" t="s">
        <v>525</v>
      </c>
      <c r="E44" s="6" t="s">
        <v>526</v>
      </c>
      <c r="F44" s="6" t="s">
        <v>359</v>
      </c>
      <c r="G44" s="6" t="str">
        <f t="shared" si="0"/>
        <v>那覇高等学校</v>
      </c>
      <c r="H44" s="6"/>
    </row>
    <row r="45" spans="1:8">
      <c r="A45" s="6">
        <v>44</v>
      </c>
      <c r="B45" s="6" t="s">
        <v>527</v>
      </c>
      <c r="C45" s="6" t="s">
        <v>528</v>
      </c>
      <c r="D45" s="6" t="s">
        <v>529</v>
      </c>
      <c r="E45" s="6" t="s">
        <v>530</v>
      </c>
      <c r="F45" s="6" t="s">
        <v>359</v>
      </c>
      <c r="G45" s="6" t="str">
        <f t="shared" si="0"/>
        <v>小禄高等学校</v>
      </c>
      <c r="H45" s="6"/>
    </row>
    <row r="46" spans="1:8">
      <c r="A46" s="6">
        <v>45</v>
      </c>
      <c r="B46" s="6" t="s">
        <v>531</v>
      </c>
      <c r="C46" s="6" t="s">
        <v>532</v>
      </c>
      <c r="D46" s="6" t="s">
        <v>533</v>
      </c>
      <c r="E46" s="6" t="s">
        <v>534</v>
      </c>
      <c r="F46" s="6" t="s">
        <v>359</v>
      </c>
      <c r="G46" s="6" t="str">
        <f t="shared" si="0"/>
        <v>那覇西高等学校</v>
      </c>
      <c r="H46" s="6"/>
    </row>
    <row r="47" spans="1:8">
      <c r="A47" s="6">
        <v>46</v>
      </c>
      <c r="B47" s="6" t="s">
        <v>535</v>
      </c>
      <c r="C47" s="6" t="s">
        <v>536</v>
      </c>
      <c r="D47" s="6" t="s">
        <v>537</v>
      </c>
      <c r="E47" s="6" t="s">
        <v>538</v>
      </c>
      <c r="F47" s="6" t="s">
        <v>359</v>
      </c>
      <c r="G47" s="6" t="str">
        <f t="shared" si="0"/>
        <v>開邦高等学校</v>
      </c>
      <c r="H47" s="6"/>
    </row>
    <row r="48" spans="1:8">
      <c r="A48" s="6">
        <v>47</v>
      </c>
      <c r="B48" s="6" t="s">
        <v>539</v>
      </c>
      <c r="C48" s="6" t="s">
        <v>540</v>
      </c>
      <c r="D48" s="6" t="s">
        <v>541</v>
      </c>
      <c r="E48" s="6" t="s">
        <v>542</v>
      </c>
      <c r="F48" s="6" t="s">
        <v>359</v>
      </c>
      <c r="G48" s="6" t="str">
        <f t="shared" si="0"/>
        <v>南風原高等学校</v>
      </c>
      <c r="H48" s="6"/>
    </row>
    <row r="49" spans="1:8">
      <c r="A49" s="6">
        <v>48</v>
      </c>
      <c r="B49" s="6" t="s">
        <v>543</v>
      </c>
      <c r="C49" s="6" t="s">
        <v>544</v>
      </c>
      <c r="D49" s="6" t="s">
        <v>545</v>
      </c>
      <c r="E49" s="6" t="s">
        <v>546</v>
      </c>
      <c r="F49" s="6" t="s">
        <v>359</v>
      </c>
      <c r="G49" s="6" t="str">
        <f t="shared" si="0"/>
        <v>知念高等学校</v>
      </c>
      <c r="H49" s="6"/>
    </row>
    <row r="50" spans="1:8">
      <c r="A50" s="6">
        <v>49</v>
      </c>
      <c r="B50" s="6" t="s">
        <v>547</v>
      </c>
      <c r="C50" s="6" t="s">
        <v>548</v>
      </c>
      <c r="D50" s="6" t="s">
        <v>549</v>
      </c>
      <c r="E50" s="6" t="s">
        <v>550</v>
      </c>
      <c r="F50" s="6" t="s">
        <v>359</v>
      </c>
      <c r="G50" s="6" t="str">
        <f t="shared" si="0"/>
        <v>豊見城高等学校</v>
      </c>
      <c r="H50" s="6"/>
    </row>
    <row r="51" spans="1:8">
      <c r="A51" s="6">
        <v>50</v>
      </c>
      <c r="B51" s="6" t="s">
        <v>551</v>
      </c>
      <c r="C51" s="6" t="s">
        <v>552</v>
      </c>
      <c r="D51" s="6" t="s">
        <v>553</v>
      </c>
      <c r="E51" s="6" t="s">
        <v>554</v>
      </c>
      <c r="F51" s="6" t="s">
        <v>359</v>
      </c>
      <c r="G51" s="6" t="str">
        <f t="shared" si="0"/>
        <v>豊見城南高等学校</v>
      </c>
      <c r="H51" s="6"/>
    </row>
    <row r="52" spans="1:8">
      <c r="A52" s="6">
        <v>51</v>
      </c>
      <c r="B52" s="6" t="s">
        <v>555</v>
      </c>
      <c r="C52" s="6" t="s">
        <v>556</v>
      </c>
      <c r="D52" s="6" t="s">
        <v>557</v>
      </c>
      <c r="E52" s="6" t="s">
        <v>558</v>
      </c>
      <c r="F52" s="6" t="s">
        <v>359</v>
      </c>
      <c r="G52" s="6" t="str">
        <f t="shared" si="0"/>
        <v>南部農林高等学校</v>
      </c>
      <c r="H52" s="6"/>
    </row>
    <row r="53" spans="1:8">
      <c r="A53" s="6">
        <v>52</v>
      </c>
      <c r="B53" s="6" t="s">
        <v>559</v>
      </c>
      <c r="C53" s="6" t="s">
        <v>560</v>
      </c>
      <c r="D53" s="6" t="s">
        <v>561</v>
      </c>
      <c r="E53" s="6" t="s">
        <v>562</v>
      </c>
      <c r="F53" s="6" t="s">
        <v>359</v>
      </c>
      <c r="G53" s="6" t="str">
        <f t="shared" si="0"/>
        <v>南部商業高等学校</v>
      </c>
      <c r="H53" s="6"/>
    </row>
    <row r="54" spans="1:8">
      <c r="A54" s="6">
        <v>53</v>
      </c>
      <c r="B54" s="6" t="s">
        <v>563</v>
      </c>
      <c r="C54" s="6" t="s">
        <v>564</v>
      </c>
      <c r="D54" s="6" t="s">
        <v>565</v>
      </c>
      <c r="E54" s="6" t="s">
        <v>566</v>
      </c>
      <c r="F54" s="6" t="s">
        <v>359</v>
      </c>
      <c r="G54" s="6" t="str">
        <f t="shared" si="0"/>
        <v>南部工業高等学校</v>
      </c>
      <c r="H54" s="6"/>
    </row>
    <row r="55" spans="1:8">
      <c r="A55" s="6">
        <v>54</v>
      </c>
      <c r="B55" s="6" t="s">
        <v>567</v>
      </c>
      <c r="C55" s="6" t="s">
        <v>568</v>
      </c>
      <c r="D55" s="6" t="s">
        <v>569</v>
      </c>
      <c r="E55" s="6" t="s">
        <v>570</v>
      </c>
      <c r="F55" s="6" t="s">
        <v>359</v>
      </c>
      <c r="G55" s="6" t="str">
        <f t="shared" si="0"/>
        <v>向陽高等学校</v>
      </c>
      <c r="H55" s="6"/>
    </row>
    <row r="56" spans="1:8">
      <c r="A56" s="6">
        <v>55</v>
      </c>
      <c r="B56" s="6" t="s">
        <v>571</v>
      </c>
      <c r="C56" s="6" t="s">
        <v>572</v>
      </c>
      <c r="D56" s="6" t="s">
        <v>573</v>
      </c>
      <c r="E56" s="6" t="s">
        <v>574</v>
      </c>
      <c r="F56" s="6" t="s">
        <v>359</v>
      </c>
      <c r="G56" s="6" t="str">
        <f t="shared" si="0"/>
        <v>沖縄水産高等学校</v>
      </c>
      <c r="H56" s="6"/>
    </row>
    <row r="57" spans="1:8">
      <c r="A57" s="6">
        <v>56</v>
      </c>
      <c r="B57" s="6" t="s">
        <v>575</v>
      </c>
      <c r="C57" s="6" t="s">
        <v>576</v>
      </c>
      <c r="D57" s="6" t="s">
        <v>577</v>
      </c>
      <c r="E57" s="6" t="s">
        <v>578</v>
      </c>
      <c r="F57" s="6" t="s">
        <v>359</v>
      </c>
      <c r="G57" s="6" t="str">
        <f t="shared" si="0"/>
        <v>糸満高等学校</v>
      </c>
      <c r="H57" s="6"/>
    </row>
    <row r="58" spans="1:8">
      <c r="A58" s="6">
        <v>57</v>
      </c>
      <c r="B58" s="6" t="s">
        <v>579</v>
      </c>
      <c r="C58" s="6" t="s">
        <v>580</v>
      </c>
      <c r="D58" s="6" t="s">
        <v>581</v>
      </c>
      <c r="E58" s="6" t="s">
        <v>582</v>
      </c>
      <c r="F58" s="6" t="s">
        <v>359</v>
      </c>
      <c r="G58" s="6" t="str">
        <f t="shared" si="0"/>
        <v>久米島高等学校</v>
      </c>
      <c r="H58" s="6"/>
    </row>
    <row r="59" spans="1:8">
      <c r="A59" s="6">
        <v>58</v>
      </c>
      <c r="B59" s="6" t="s">
        <v>583</v>
      </c>
      <c r="C59" s="6" t="s">
        <v>584</v>
      </c>
      <c r="D59" s="6" t="s">
        <v>585</v>
      </c>
      <c r="E59" s="6" t="s">
        <v>586</v>
      </c>
      <c r="F59" s="6" t="s">
        <v>359</v>
      </c>
      <c r="G59" s="6" t="str">
        <f t="shared" si="0"/>
        <v>宮古高等学校</v>
      </c>
      <c r="H59" s="6"/>
    </row>
    <row r="60" spans="1:8">
      <c r="A60" s="6">
        <v>59</v>
      </c>
      <c r="B60" s="6" t="s">
        <v>587</v>
      </c>
      <c r="C60" s="6" t="s">
        <v>588</v>
      </c>
      <c r="D60" s="6" t="s">
        <v>589</v>
      </c>
      <c r="E60" s="6" t="s">
        <v>590</v>
      </c>
      <c r="F60" s="6" t="s">
        <v>359</v>
      </c>
      <c r="G60" s="6" t="str">
        <f t="shared" si="0"/>
        <v>宮古総合実業高等学校</v>
      </c>
      <c r="H60" s="6"/>
    </row>
    <row r="61" spans="1:8">
      <c r="A61" s="6">
        <v>60</v>
      </c>
      <c r="B61" s="6" t="s">
        <v>591</v>
      </c>
      <c r="C61" s="6" t="s">
        <v>592</v>
      </c>
      <c r="D61" s="6" t="s">
        <v>593</v>
      </c>
      <c r="E61" s="6" t="s">
        <v>594</v>
      </c>
      <c r="F61" s="6" t="s">
        <v>359</v>
      </c>
      <c r="G61" s="6" t="str">
        <f t="shared" si="0"/>
        <v>宮古工業高等学校</v>
      </c>
      <c r="H61" s="6"/>
    </row>
    <row r="62" spans="1:8">
      <c r="A62" s="6">
        <v>61</v>
      </c>
      <c r="B62" s="6" t="s">
        <v>595</v>
      </c>
      <c r="C62" s="6" t="s">
        <v>596</v>
      </c>
      <c r="D62" s="6" t="s">
        <v>597</v>
      </c>
      <c r="E62" s="6" t="s">
        <v>598</v>
      </c>
      <c r="F62" s="6" t="s">
        <v>359</v>
      </c>
      <c r="G62" s="6" t="s">
        <v>599</v>
      </c>
      <c r="H62" s="6"/>
    </row>
    <row r="63" spans="1:8">
      <c r="A63" s="6">
        <v>62</v>
      </c>
      <c r="B63" s="6" t="s">
        <v>600</v>
      </c>
      <c r="C63" s="6" t="s">
        <v>601</v>
      </c>
      <c r="D63" s="6" t="s">
        <v>602</v>
      </c>
      <c r="E63" s="6" t="s">
        <v>603</v>
      </c>
      <c r="F63" s="6" t="s">
        <v>359</v>
      </c>
      <c r="G63" s="6" t="s">
        <v>604</v>
      </c>
      <c r="H63" s="6"/>
    </row>
    <row r="64" spans="1:8">
      <c r="A64" s="6">
        <v>63</v>
      </c>
      <c r="B64" s="6" t="s">
        <v>174</v>
      </c>
      <c r="C64" s="6" t="s">
        <v>605</v>
      </c>
      <c r="D64" s="6" t="s">
        <v>606</v>
      </c>
      <c r="E64" s="6" t="s">
        <v>607</v>
      </c>
      <c r="F64" s="6" t="s">
        <v>359</v>
      </c>
      <c r="G64" s="6" t="s">
        <v>608</v>
      </c>
      <c r="H64" s="6"/>
    </row>
    <row r="65" spans="1:8">
      <c r="A65" s="1">
        <v>64</v>
      </c>
      <c r="B65" s="1" t="s">
        <v>609</v>
      </c>
      <c r="C65" s="6" t="s">
        <v>610</v>
      </c>
      <c r="D65" s="6" t="s">
        <v>611</v>
      </c>
      <c r="E65" s="6" t="s">
        <v>612</v>
      </c>
      <c r="F65" s="6" t="s">
        <v>613</v>
      </c>
      <c r="G65" s="6" t="s">
        <v>614</v>
      </c>
      <c r="H65" s="6"/>
    </row>
    <row r="66" spans="1:8">
      <c r="A66" s="1">
        <v>65</v>
      </c>
      <c r="B66" s="1" t="s">
        <v>615</v>
      </c>
      <c r="C66" s="6" t="s">
        <v>616</v>
      </c>
      <c r="D66" s="6" t="s">
        <v>398</v>
      </c>
      <c r="E66" s="114" t="s">
        <v>617</v>
      </c>
      <c r="F66" s="6" t="s">
        <v>613</v>
      </c>
      <c r="G66" s="6" t="s">
        <v>618</v>
      </c>
      <c r="H66" s="6"/>
    </row>
    <row r="67" spans="1:8">
      <c r="A67" s="1">
        <v>68</v>
      </c>
      <c r="B67" s="1" t="s">
        <v>619</v>
      </c>
      <c r="C67" s="115" t="s">
        <v>620</v>
      </c>
      <c r="D67" s="6" t="s">
        <v>621</v>
      </c>
      <c r="E67" s="114" t="s">
        <v>622</v>
      </c>
      <c r="F67" s="6" t="s">
        <v>613</v>
      </c>
      <c r="G67" s="6" t="s">
        <v>623</v>
      </c>
      <c r="H67" s="6"/>
    </row>
    <row r="68" spans="1:8">
      <c r="A68" s="1">
        <v>69</v>
      </c>
      <c r="B68" s="1" t="s">
        <v>673</v>
      </c>
      <c r="C68" s="6" t="s">
        <v>678</v>
      </c>
      <c r="D68" s="6" t="s">
        <v>624</v>
      </c>
      <c r="E68" s="6" t="s">
        <v>625</v>
      </c>
      <c r="F68" s="6" t="s">
        <v>359</v>
      </c>
      <c r="G68" s="6" t="s">
        <v>677</v>
      </c>
      <c r="H68" s="6"/>
    </row>
    <row r="69" spans="1:8">
      <c r="A69" s="1">
        <v>70</v>
      </c>
      <c r="B69" s="1" t="s">
        <v>626</v>
      </c>
      <c r="C69" s="6" t="s">
        <v>627</v>
      </c>
      <c r="D69" s="6" t="s">
        <v>628</v>
      </c>
      <c r="E69" s="6" t="s">
        <v>629</v>
      </c>
      <c r="F69" s="6" t="s">
        <v>613</v>
      </c>
      <c r="G69" s="6" t="s">
        <v>630</v>
      </c>
      <c r="H69" s="6"/>
    </row>
    <row r="70" spans="1:8">
      <c r="A70" s="1">
        <v>71</v>
      </c>
      <c r="B70" s="1" t="s">
        <v>631</v>
      </c>
      <c r="C70" s="6" t="s">
        <v>632</v>
      </c>
      <c r="D70" s="6" t="s">
        <v>573</v>
      </c>
      <c r="E70" s="114" t="s">
        <v>633</v>
      </c>
      <c r="F70" s="6" t="s">
        <v>613</v>
      </c>
      <c r="G70" s="6" t="s">
        <v>634</v>
      </c>
      <c r="H70" s="6"/>
    </row>
    <row r="71" spans="1:8">
      <c r="A71" s="1">
        <v>72</v>
      </c>
      <c r="B71" s="1" t="s">
        <v>635</v>
      </c>
      <c r="C71" s="6" t="s">
        <v>636</v>
      </c>
      <c r="D71" s="6" t="s">
        <v>477</v>
      </c>
      <c r="E71" s="6" t="s">
        <v>637</v>
      </c>
      <c r="F71" s="6" t="s">
        <v>613</v>
      </c>
      <c r="G71" s="6" t="s">
        <v>638</v>
      </c>
      <c r="H71" s="6"/>
    </row>
    <row r="72" spans="1:8">
      <c r="A72" s="1">
        <v>74</v>
      </c>
      <c r="B72" s="1" t="s">
        <v>639</v>
      </c>
      <c r="C72" s="6" t="s">
        <v>640</v>
      </c>
      <c r="D72" s="6" t="s">
        <v>398</v>
      </c>
      <c r="E72" s="6" t="s">
        <v>402</v>
      </c>
      <c r="F72" s="6" t="s">
        <v>613</v>
      </c>
      <c r="G72" s="6" t="s">
        <v>641</v>
      </c>
      <c r="H72" s="6"/>
    </row>
    <row r="73" spans="1:8">
      <c r="A73" s="1">
        <v>75</v>
      </c>
      <c r="B73" s="1" t="s">
        <v>642</v>
      </c>
      <c r="C73" s="6" t="s">
        <v>643</v>
      </c>
      <c r="D73" s="6" t="s">
        <v>477</v>
      </c>
      <c r="E73" s="6" t="s">
        <v>478</v>
      </c>
      <c r="F73" s="6" t="s">
        <v>613</v>
      </c>
      <c r="G73" s="6" t="s">
        <v>644</v>
      </c>
      <c r="H73" s="6"/>
    </row>
    <row r="74" spans="1:8">
      <c r="A74" s="1">
        <v>76</v>
      </c>
      <c r="B74" s="1" t="s">
        <v>645</v>
      </c>
      <c r="C74" s="6" t="s">
        <v>646</v>
      </c>
      <c r="D74" s="6" t="s">
        <v>541</v>
      </c>
      <c r="E74" s="6" t="s">
        <v>542</v>
      </c>
      <c r="F74" s="6" t="s">
        <v>613</v>
      </c>
      <c r="G74" s="6" t="s">
        <v>647</v>
      </c>
      <c r="H74" s="6"/>
    </row>
    <row r="75" spans="1:8">
      <c r="A75" s="1">
        <v>77</v>
      </c>
      <c r="B75" s="1" t="s">
        <v>648</v>
      </c>
      <c r="C75" s="6" t="s">
        <v>649</v>
      </c>
      <c r="D75" s="6" t="s">
        <v>561</v>
      </c>
      <c r="E75" s="6" t="s">
        <v>562</v>
      </c>
      <c r="F75" s="6" t="s">
        <v>613</v>
      </c>
      <c r="G75" s="6" t="s">
        <v>650</v>
      </c>
      <c r="H75" s="6"/>
    </row>
    <row r="76" spans="1:8">
      <c r="A76" s="1">
        <v>78</v>
      </c>
      <c r="B76" s="1" t="s">
        <v>243</v>
      </c>
      <c r="C76" s="6" t="s">
        <v>651</v>
      </c>
      <c r="D76" s="6" t="s">
        <v>652</v>
      </c>
      <c r="E76" s="6" t="s">
        <v>653</v>
      </c>
      <c r="F76" s="6" t="s">
        <v>613</v>
      </c>
      <c r="G76" s="1" t="s">
        <v>654</v>
      </c>
      <c r="H76" s="6"/>
    </row>
    <row r="77" spans="1:8">
      <c r="A77" s="1">
        <v>81</v>
      </c>
      <c r="B77" s="1" t="s">
        <v>675</v>
      </c>
      <c r="C77" s="6" t="s">
        <v>680</v>
      </c>
      <c r="D77" s="6" t="s">
        <v>682</v>
      </c>
      <c r="E77" s="6" t="s">
        <v>681</v>
      </c>
      <c r="F77" s="6" t="s">
        <v>359</v>
      </c>
      <c r="G77" s="6" t="s">
        <v>679</v>
      </c>
      <c r="H77" s="6"/>
    </row>
    <row r="78" spans="1:8">
      <c r="A78" s="1">
        <v>82</v>
      </c>
      <c r="B78" s="1" t="s">
        <v>674</v>
      </c>
      <c r="C78" s="6" t="s">
        <v>684</v>
      </c>
      <c r="D78" s="6" t="s">
        <v>685</v>
      </c>
      <c r="E78" s="6" t="s">
        <v>686</v>
      </c>
      <c r="F78" s="6" t="s">
        <v>359</v>
      </c>
      <c r="G78" s="6" t="s">
        <v>683</v>
      </c>
    </row>
    <row r="79" spans="1:8">
      <c r="A79" s="1">
        <v>83</v>
      </c>
      <c r="B79" s="1" t="s">
        <v>676</v>
      </c>
      <c r="C79" s="6"/>
      <c r="D79" s="6"/>
      <c r="E79" s="6"/>
      <c r="F79" s="6" t="s">
        <v>613</v>
      </c>
      <c r="G79" s="1" t="s">
        <v>687</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1D2B2034C1E4246A64A06B3A9BDBDDA" ma:contentTypeVersion="3" ma:contentTypeDescription="新しいドキュメントを作成します。" ma:contentTypeScope="" ma:versionID="ecfec71270c504963c5593c3f674b6fb">
  <xsd:schema xmlns:xsd="http://www.w3.org/2001/XMLSchema" xmlns:xs="http://www.w3.org/2001/XMLSchema" xmlns:p="http://schemas.microsoft.com/office/2006/metadata/properties" xmlns:ns2="6dfacca6-72e5-4d48-a112-e4de13311c68" targetNamespace="http://schemas.microsoft.com/office/2006/metadata/properties" ma:root="true" ma:fieldsID="a1b943ac13b10781ca15f79e0e05fcdd" ns2:_="">
    <xsd:import namespace="6dfacca6-72e5-4d48-a112-e4de13311c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acca6-72e5-4d48-a112-e4de13311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E78B4-1577-4B01-9312-7C1A034D5B37}">
  <ds:schemaRefs>
    <ds:schemaRef ds:uri="http://schemas.microsoft.com/sharepoint/v3/contenttype/forms"/>
  </ds:schemaRefs>
</ds:datastoreItem>
</file>

<file path=customXml/itemProps2.xml><?xml version="1.0" encoding="utf-8"?>
<ds:datastoreItem xmlns:ds="http://schemas.openxmlformats.org/officeDocument/2006/customXml" ds:itemID="{6CABD209-34E5-423A-9FEB-69C13AB6BD65}">
  <ds:schemaRefs>
    <ds:schemaRef ds:uri="http://purl.org/dc/terms/"/>
    <ds:schemaRef ds:uri="4ef143d2-a0cd-426b-8c7c-304a69c53209"/>
    <ds:schemaRef ds:uri="http://purl.org/dc/dcmitype/"/>
    <ds:schemaRef ds:uri="http://schemas.microsoft.com/office/2006/metadata/properties"/>
    <ds:schemaRef ds:uri="http://schemas.microsoft.com/office/2006/documentManagement/types"/>
    <ds:schemaRef ds:uri="http://purl.org/dc/elements/1.1/"/>
    <ds:schemaRef ds:uri="20851973-aaa8-4e0e-a147-51bf9e45f5ff"/>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26957CD-9EAB-4A3E-B155-C67971E941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入力説明</vt:lpstr>
      <vt:lpstr>登録データ</vt:lpstr>
      <vt:lpstr>男子選手</vt:lpstr>
      <vt:lpstr>女子選手</vt:lpstr>
      <vt:lpstr>アスリートビブス申込</vt:lpstr>
      <vt:lpstr>４種目以上の例</vt:lpstr>
      <vt:lpstr>data</vt:lpstr>
      <vt:lpstr>code</vt:lpstr>
      <vt:lpstr>学校情報</vt:lpstr>
      <vt:lpstr>'４種目以上の例'!Print_Area</vt:lpstr>
      <vt:lpstr>data!Print_Area</vt:lpstr>
      <vt:lpstr>アスリートビブス申込!Print_Area</vt:lpstr>
      <vt:lpstr>女子選手!Print_Area</vt:lpstr>
      <vt:lpstr>男子選手!Print_Area</vt:lpstr>
    </vt:vector>
  </TitlesOfParts>
  <Manager/>
  <Company>熊本県高体連</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高野　寛志</dc:creator>
  <cp:keywords/>
  <dc:description/>
  <cp:lastModifiedBy>喜納敦</cp:lastModifiedBy>
  <cp:revision/>
  <cp:lastPrinted>2026-01-27T03:25:54Z</cp:lastPrinted>
  <dcterms:created xsi:type="dcterms:W3CDTF">2001-07-09T14:48:43Z</dcterms:created>
  <dcterms:modified xsi:type="dcterms:W3CDTF">2026-04-14T04:16:52Z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0x01010031D2B2034C1E4246A64A06B3A9BDBDDA</vt:lpwstr>
  </property>
  <property fmtid="{D5CDD505-2E9C-101B-9397-08002B2CF9AE}" pid="3" name="MediaServiceImageTags">
    <vt:lpwstr/>
  </property>
</Properties>
</file>